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<sst xmlns="http://schemas.openxmlformats.org/spreadsheetml/2006/main" count="21" uniqueCount="21">
  <si>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p=</t>
  </si>
  <si>
    <t>q=</t>
  </si>
  <si>
    <t>E[X]=</t>
  </si>
  <si>
    <t>Var(X)=</t>
  </si>
  <si>
    <t>Med(X)=</t>
  </si>
  <si>
    <t>x</t>
  </si>
  <si>
    <t>F(x)</t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</si>
  <si>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</si>
  <si>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</si>
  <si>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</si>
  <si>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</si>
  <si>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Geometric Distribution</t>
  </si>
  <si>
    <t>Mode=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</si>
  <si>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</si>
  <si>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</si>
  <si>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</si>
  <si>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r>
      <t>Probability for the range not covered by the figure (</t>
    </r>
    <r>
      <rPr>
        <b/>
        <i/>
        <sz val="10"/>
        <rFont val="Arial"/>
        <family val="2"/>
      </rPr>
      <t>p[X&gt;50]</t>
    </r>
    <r>
      <rPr>
        <b/>
        <sz val="10"/>
        <rFont val="Arial"/>
        <family val="2"/>
      </rPr>
      <t>)=</t>
    </r>
  </si>
  <si>
    <t>Std. Dev.=</t>
  </si>
  <si>
    <r>
      <t xml:space="preserve">Consider a sequence of independent Bernoulli trials with probability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 for success, </t>
    </r>
    <r>
      <rPr>
        <b/>
        <i/>
        <sz val="10"/>
        <rFont val="Arial"/>
        <family val="2"/>
      </rPr>
      <t>p&gt;0</t>
    </r>
    <r>
      <rPr>
        <sz val="10"/>
        <rFont val="Arial"/>
        <family val="0"/>
      </rPr>
      <t xml:space="preserve">. A geometric distribution, denoted </t>
    </r>
    <r>
      <rPr>
        <b/>
        <i/>
        <sz val="10"/>
        <rFont val="Monotype Corsiva"/>
        <family val="4"/>
      </rPr>
      <t>G</t>
    </r>
    <r>
      <rPr>
        <b/>
        <i/>
        <sz val="10"/>
        <rFont val="Arial"/>
        <family val="2"/>
      </rPr>
      <t>(p)</t>
    </r>
    <r>
      <rPr>
        <sz val="10"/>
        <rFont val="Arial"/>
        <family val="0"/>
      </rPr>
      <t xml:space="preserve">, </t>
    </r>
    <r>
      <rPr>
        <sz val="10"/>
        <rFont val="Arial"/>
        <family val="2"/>
      </rPr>
      <t>gives</t>
    </r>
    <r>
      <rPr>
        <sz val="10"/>
        <rFont val="Arial"/>
        <family val="0"/>
      </rPr>
      <t xml:space="preserve"> the probability of the number, </t>
    </r>
    <r>
      <rPr>
        <b/>
        <i/>
        <sz val="10"/>
        <rFont val="Arial"/>
        <family val="2"/>
      </rPr>
      <t>k</t>
    </r>
    <r>
      <rPr>
        <i/>
        <sz val="10"/>
        <rFont val="Arial"/>
        <family val="2"/>
      </rPr>
      <t>,</t>
    </r>
    <r>
      <rPr>
        <sz val="10"/>
        <rFont val="Arial"/>
        <family val="0"/>
      </rPr>
      <t xml:space="preserve"> of failures preceding the first success for such trials. The geometric probability mass function </t>
    </r>
    <r>
      <rPr>
        <sz val="10"/>
        <rFont val="Arial"/>
        <family val="2"/>
      </rPr>
      <t>equals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p[X=k] = q</t>
    </r>
    <r>
      <rPr>
        <b/>
        <i/>
        <vertAlign val="superscript"/>
        <sz val="10"/>
        <rFont val="Arial"/>
        <family val="2"/>
      </rPr>
      <t>k</t>
    </r>
    <r>
      <rPr>
        <b/>
        <i/>
        <sz val="10"/>
        <rFont val="Arial"/>
        <family val="2"/>
      </rPr>
      <t>·p</t>
    </r>
    <r>
      <rPr>
        <i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k&gt;=0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. If </t>
    </r>
    <r>
      <rPr>
        <b/>
        <i/>
        <sz val="10"/>
        <rFont val="Arial"/>
        <family val="2"/>
      </rPr>
      <t>p=1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the distribution collapses at zero</t>
    </r>
    <r>
      <rPr>
        <i/>
        <sz val="10"/>
        <rFont val="Arial"/>
        <family val="2"/>
      </rPr>
      <t>, and is ignored</t>
    </r>
    <r>
      <rPr>
        <sz val="10"/>
        <rFont val="Arial"/>
        <family val="0"/>
      </rPr>
      <t xml:space="preserve">. The distribution function </t>
    </r>
    <r>
      <rPr>
        <sz val="10"/>
        <rFont val="Arial"/>
        <family val="2"/>
      </rPr>
      <t>equals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F(k)=1-q</t>
    </r>
    <r>
      <rPr>
        <b/>
        <i/>
        <vertAlign val="superscript"/>
        <sz val="10"/>
        <rFont val="Arial"/>
        <family val="2"/>
      </rPr>
      <t>k+1</t>
    </r>
    <r>
      <rPr>
        <i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k=0,1,</t>
    </r>
    <r>
      <rPr>
        <i/>
        <sz val="10"/>
        <rFont val="Arial"/>
        <family val="2"/>
      </rPr>
      <t>...)</t>
    </r>
    <r>
      <rPr>
        <sz val="10"/>
        <rFont val="Arial"/>
        <family val="0"/>
      </rPr>
      <t xml:space="preserve"> allowing for a direct computation of the quantiles. The </t>
    </r>
    <r>
      <rPr>
        <sz val="10"/>
        <rFont val="Arial"/>
        <family val="2"/>
      </rPr>
      <t>expectation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and the variance are </t>
    </r>
    <r>
      <rPr>
        <b/>
        <i/>
        <sz val="10"/>
        <rFont val="Arial"/>
        <family val="2"/>
      </rPr>
      <t>E[X]=q /p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and </t>
    </r>
    <r>
      <rPr>
        <b/>
        <i/>
        <sz val="10"/>
        <rFont val="Arial"/>
        <family val="2"/>
      </rPr>
      <t>Var(X)=q /p</t>
    </r>
    <r>
      <rPr>
        <b/>
        <i/>
        <vertAlign val="superscript"/>
        <sz val="10"/>
        <rFont val="Arial"/>
        <family val="2"/>
      </rPr>
      <t>2</t>
    </r>
    <r>
      <rPr>
        <i/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respectively. The mode is equal to zero. The skewness and (excess of) kurtosis coefficients are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0"/>
      </rPr>
      <t>=(1+q)·q</t>
    </r>
    <r>
      <rPr>
        <b/>
        <i/>
        <vertAlign val="superscript"/>
        <sz val="10"/>
        <rFont val="Arial"/>
        <family val="2"/>
      </rPr>
      <t>-0.5</t>
    </r>
    <r>
      <rPr>
        <sz val="10"/>
        <rFont val="Arial"/>
        <family val="0"/>
      </rPr>
      <t xml:space="preserve"> and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0"/>
      </rPr>
      <t>=(p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0"/>
      </rPr>
      <t>+6q)·q</t>
    </r>
    <r>
      <rPr>
        <b/>
        <i/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respectively.</t>
    </r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</si>
  <si>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</si>
  <si>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r>
      <t xml:space="preserve">The parameter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(probability for a success in each trial) can be changed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with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>&gt;0</t>
    </r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</si>
</sst>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0000"/>
    <numFmt numFmtId="173" formatCode="0.0000000"/>
    <numFmt numFmtId="174" formatCode="0.000000"/>
    <numFmt numFmtId="175" formatCode="0.0000"/>
    <numFmt numFmtId="176" formatCode="0.000"/>
    <numFmt numFmtId="177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Monotype Corsiva"/>
      <family val="4"/>
    </font>
    <font>
      <b/>
      <i/>
      <vertAlign val="superscript"/>
      <sz val="10"/>
      <name val="Arial"/>
      <family val="2"/>
    </font>
    <font>
      <b/>
      <i/>
      <sz val="10"/>
      <name val="Symbol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0" fillId="4" borderId="0" xfId="0" applyFill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176" fontId="1" fillId="0" borderId="13" xfId="0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176" fontId="1" fillId="0" borderId="15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Geometric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Prob. mass function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Hoja2!$A$1:$A$51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Hoja2!$B$1:$B$51</c:f>
              <c:numCache>
                <c:ptCount val="51"/>
                <c:pt idx="0">
                  <c:v>0.1</c:v>
                </c:pt>
                <c:pt idx="1">
                  <c:v>0.09000000000000001</c:v>
                </c:pt>
                <c:pt idx="2">
                  <c:v>0.08100000000000002</c:v>
                </c:pt>
                <c:pt idx="3">
                  <c:v>0.0729</c:v>
                </c:pt>
                <c:pt idx="4">
                  <c:v>0.06561000000000002</c:v>
                </c:pt>
                <c:pt idx="5">
                  <c:v>0.05904900000000002</c:v>
                </c:pt>
                <c:pt idx="6">
                  <c:v>0.05314410000000002</c:v>
                </c:pt>
                <c:pt idx="7">
                  <c:v>0.047829690000000015</c:v>
                </c:pt>
                <c:pt idx="8">
                  <c:v>0.04304672100000002</c:v>
                </c:pt>
                <c:pt idx="9">
                  <c:v>0.03874204890000002</c:v>
                </c:pt>
                <c:pt idx="10">
                  <c:v>0.03486784401000002</c:v>
                </c:pt>
                <c:pt idx="11">
                  <c:v>0.03138105960900002</c:v>
                </c:pt>
                <c:pt idx="12">
                  <c:v>0.02824295364810002</c:v>
                </c:pt>
                <c:pt idx="13">
                  <c:v>0.02541865828329002</c:v>
                </c:pt>
                <c:pt idx="14">
                  <c:v>0.022876792454961017</c:v>
                </c:pt>
                <c:pt idx="15">
                  <c:v>0.020589113209464913</c:v>
                </c:pt>
                <c:pt idx="16">
                  <c:v>0.018530201888518425</c:v>
                </c:pt>
                <c:pt idx="17">
                  <c:v>0.016677181699666584</c:v>
                </c:pt>
                <c:pt idx="18">
                  <c:v>0.015009463529699923</c:v>
                </c:pt>
                <c:pt idx="19">
                  <c:v>0.013508517176729934</c:v>
                </c:pt>
                <c:pt idx="20">
                  <c:v>0.012157665459056942</c:v>
                </c:pt>
                <c:pt idx="21">
                  <c:v>0.010941898913151248</c:v>
                </c:pt>
                <c:pt idx="22">
                  <c:v>0.009847709021836125</c:v>
                </c:pt>
                <c:pt idx="23">
                  <c:v>0.008862938119652511</c:v>
                </c:pt>
                <c:pt idx="24">
                  <c:v>0.00797664430768726</c:v>
                </c:pt>
                <c:pt idx="25">
                  <c:v>0.007178979876918535</c:v>
                </c:pt>
                <c:pt idx="26">
                  <c:v>0.006461081889226682</c:v>
                </c:pt>
                <c:pt idx="27">
                  <c:v>0.005814973700304014</c:v>
                </c:pt>
                <c:pt idx="28">
                  <c:v>0.005233476330273613</c:v>
                </c:pt>
                <c:pt idx="29">
                  <c:v>0.004710128697246252</c:v>
                </c:pt>
                <c:pt idx="30">
                  <c:v>0.004239115827521627</c:v>
                </c:pt>
                <c:pt idx="31">
                  <c:v>0.003815204244769464</c:v>
                </c:pt>
                <c:pt idx="32">
                  <c:v>0.003433683820292518</c:v>
                </c:pt>
                <c:pt idx="33">
                  <c:v>0.003090315438263266</c:v>
                </c:pt>
                <c:pt idx="34">
                  <c:v>0.0027812838944369397</c:v>
                </c:pt>
                <c:pt idx="35">
                  <c:v>0.002503155504993246</c:v>
                </c:pt>
                <c:pt idx="36">
                  <c:v>0.0022528399544939214</c:v>
                </c:pt>
                <c:pt idx="37">
                  <c:v>0.0020275559590445295</c:v>
                </c:pt>
                <c:pt idx="38">
                  <c:v>0.0018248003631400765</c:v>
                </c:pt>
                <c:pt idx="39">
                  <c:v>0.0016423203268260689</c:v>
                </c:pt>
                <c:pt idx="40">
                  <c:v>0.001478088294143462</c:v>
                </c:pt>
                <c:pt idx="41">
                  <c:v>0.0013302794647291158</c:v>
                </c:pt>
                <c:pt idx="42">
                  <c:v>0.0011972515182562043</c:v>
                </c:pt>
                <c:pt idx="43">
                  <c:v>0.001077526366430584</c:v>
                </c:pt>
                <c:pt idx="44">
                  <c:v>0.0009697737297875257</c:v>
                </c:pt>
                <c:pt idx="45">
                  <c:v>0.0008727963568087734</c:v>
                </c:pt>
                <c:pt idx="46">
                  <c:v>0.0007855167211278958</c:v>
                </c:pt>
                <c:pt idx="47">
                  <c:v>0.0007069650490151063</c:v>
                </c:pt>
                <c:pt idx="48">
                  <c:v>0.0006362685441135958</c:v>
                </c:pt>
                <c:pt idx="49">
                  <c:v>0.0005726416897022362</c:v>
                </c:pt>
                <c:pt idx="50">
                  <c:v>0.0005153775207320125</c:v>
                </c:pt>
              </c:numCache>
            </c:numRef>
          </c:val>
        </c:ser>
        <c:axId val="48979612"/>
        <c:axId val="38163325"/>
      </c:barChart>
      <c:lineChart>
        <c:grouping val="standard"/>
        <c:varyColors val="0"/>
        <c:ser>
          <c:idx val="0"/>
          <c:order val="1"/>
          <c:tx>
            <c:v>Distribution function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Hoja2!$A$1:$A$51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Hoja2!$C$1:$C$51</c:f>
              <c:numCache>
                <c:ptCount val="51"/>
                <c:pt idx="0">
                  <c:v>0.09999999999999998</c:v>
                </c:pt>
                <c:pt idx="1">
                  <c:v>0.18999999999999995</c:v>
                </c:pt>
                <c:pt idx="2">
                  <c:v>0.2709999999999999</c:v>
                </c:pt>
                <c:pt idx="3">
                  <c:v>0.3438999999999999</c:v>
                </c:pt>
                <c:pt idx="4">
                  <c:v>0.4095099999999998</c:v>
                </c:pt>
                <c:pt idx="5">
                  <c:v>0.46855899999999984</c:v>
                </c:pt>
                <c:pt idx="6">
                  <c:v>0.5217030999999999</c:v>
                </c:pt>
                <c:pt idx="7">
                  <c:v>0.5695327899999998</c:v>
                </c:pt>
                <c:pt idx="8">
                  <c:v>0.6125795109999999</c:v>
                </c:pt>
                <c:pt idx="9">
                  <c:v>0.6513215598999998</c:v>
                </c:pt>
                <c:pt idx="10">
                  <c:v>0.6861894039099998</c:v>
                </c:pt>
                <c:pt idx="11">
                  <c:v>0.7175704635189999</c:v>
                </c:pt>
                <c:pt idx="12">
                  <c:v>0.7458134171670998</c:v>
                </c:pt>
                <c:pt idx="13">
                  <c:v>0.7712320754503899</c:v>
                </c:pt>
                <c:pt idx="14">
                  <c:v>0.7941088679053508</c:v>
                </c:pt>
                <c:pt idx="15">
                  <c:v>0.8146979811148157</c:v>
                </c:pt>
                <c:pt idx="16">
                  <c:v>0.8332281830033341</c:v>
                </c:pt>
                <c:pt idx="17">
                  <c:v>0.8499053647030008</c:v>
                </c:pt>
                <c:pt idx="18">
                  <c:v>0.8649148282327006</c:v>
                </c:pt>
                <c:pt idx="19">
                  <c:v>0.8784233454094306</c:v>
                </c:pt>
                <c:pt idx="20">
                  <c:v>0.8905810108684875</c:v>
                </c:pt>
                <c:pt idx="21">
                  <c:v>0.9015229097816387</c:v>
                </c:pt>
                <c:pt idx="22">
                  <c:v>0.9113706188034749</c:v>
                </c:pt>
                <c:pt idx="23">
                  <c:v>0.9202335569231274</c:v>
                </c:pt>
                <c:pt idx="24">
                  <c:v>0.9282102012308147</c:v>
                </c:pt>
                <c:pt idx="25">
                  <c:v>0.9353891811077332</c:v>
                </c:pt>
                <c:pt idx="26">
                  <c:v>0.9418502629969598</c:v>
                </c:pt>
                <c:pt idx="27">
                  <c:v>0.9476652366972639</c:v>
                </c:pt>
                <c:pt idx="28">
                  <c:v>0.9528987130275375</c:v>
                </c:pt>
                <c:pt idx="29">
                  <c:v>0.9576088417247838</c:v>
                </c:pt>
                <c:pt idx="30">
                  <c:v>0.9618479575523053</c:v>
                </c:pt>
                <c:pt idx="31">
                  <c:v>0.9656631617970748</c:v>
                </c:pt>
                <c:pt idx="32">
                  <c:v>0.9690968456173673</c:v>
                </c:pt>
                <c:pt idx="33">
                  <c:v>0.9721871610556306</c:v>
                </c:pt>
                <c:pt idx="34">
                  <c:v>0.9749684449500675</c:v>
                </c:pt>
                <c:pt idx="35">
                  <c:v>0.9774716004550608</c:v>
                </c:pt>
                <c:pt idx="36">
                  <c:v>0.9797244404095548</c:v>
                </c:pt>
                <c:pt idx="37">
                  <c:v>0.9817519963685992</c:v>
                </c:pt>
                <c:pt idx="38">
                  <c:v>0.9835767967317393</c:v>
                </c:pt>
                <c:pt idx="39">
                  <c:v>0.9852191170585654</c:v>
                </c:pt>
                <c:pt idx="40">
                  <c:v>0.9866972053527089</c:v>
                </c:pt>
                <c:pt idx="41">
                  <c:v>0.988027484817438</c:v>
                </c:pt>
                <c:pt idx="42">
                  <c:v>0.9892247363356942</c:v>
                </c:pt>
                <c:pt idx="43">
                  <c:v>0.9903022627021247</c:v>
                </c:pt>
                <c:pt idx="44">
                  <c:v>0.9912720364319123</c:v>
                </c:pt>
                <c:pt idx="45">
                  <c:v>0.992144832788721</c:v>
                </c:pt>
                <c:pt idx="46">
                  <c:v>0.9929303495098489</c:v>
                </c:pt>
                <c:pt idx="47">
                  <c:v>0.9936373145588641</c:v>
                </c:pt>
                <c:pt idx="48">
                  <c:v>0.9942735831029776</c:v>
                </c:pt>
                <c:pt idx="49">
                  <c:v>0.9948462247926799</c:v>
                </c:pt>
                <c:pt idx="50">
                  <c:v>0.9953616023134119</c:v>
                </c:pt>
              </c:numCache>
            </c:numRef>
          </c:val>
          <c:smooth val="0"/>
        </c:ser>
        <c:axId val="7925606"/>
        <c:axId val="4221591"/>
      </c:lineChart>
      <c:catAx>
        <c:axId val="4897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failures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auto val="0"/>
        <c:lblOffset val="100"/>
        <c:tickLblSkip val="5"/>
        <c:noMultiLvlLbl val="0"/>
      </c:catAx>
      <c:valAx>
        <c:axId val="3816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Prob. mass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At val="1"/>
        <c:crossBetween val="between"/>
        <c:dispUnits/>
      </c:valAx>
      <c:catAx>
        <c:axId val="7925606"/>
        <c:scaling>
          <c:orientation val="minMax"/>
        </c:scaling>
        <c:axPos val="b"/>
        <c:delete val="1"/>
        <c:majorTickMark val="in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38100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305175" y="638175"/>
        <a:ext cx="46101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90" zoomScaleNormal="90" workbookViewId="0" topLeftCell="A1">
      <selection activeCell="A1" sqref="A1:M1"/>
    </sheetView>
  </sheetViews>
  <sheetFormatPr defaultColWidth="11.421875" defaultRowHeight="12.75"/>
  <cols>
    <col min="3" max="3" width="14.00390625" style="0" customWidth="1"/>
    <col min="4" max="4" width="12.00390625" style="0" customWidth="1"/>
    <col min="5" max="5" width="0.71875" style="0" customWidth="1"/>
    <col min="12" max="12" width="0.5625" style="0" customWidth="1"/>
    <col min="13" max="13" width="0.85546875" style="0" customWidth="1"/>
  </cols>
  <sheetData>
    <row r="1" spans="1:13" ht="24" customHeight="1" thickBot="1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26.25" customHeight="1" thickBot="1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3.5" thickBot="1">
      <c r="A3" s="17" t="s">
        <v>0</v>
      </c>
      <c r="B3" s="21">
        <v>0.1</v>
      </c>
      <c r="C3" s="35" t="s">
        <v>20</v>
      </c>
      <c r="D3" s="36"/>
      <c r="E3" s="10"/>
      <c r="M3" s="10"/>
    </row>
    <row r="4" spans="1:13" ht="13.5" thickBot="1">
      <c r="A4" s="2" t="s">
        <v>2</v>
      </c>
      <c r="B4" s="6">
        <f>+(1-B3)/B3</f>
        <v>9</v>
      </c>
      <c r="C4" s="35"/>
      <c r="D4" s="36"/>
      <c r="E4" s="10"/>
      <c r="M4" s="10"/>
    </row>
    <row r="5" spans="1:13" ht="13.5" thickBot="1">
      <c r="A5" s="3" t="s">
        <v>3</v>
      </c>
      <c r="B5" s="6">
        <f>+(1-B3)/B3^2</f>
        <v>89.99999999999999</v>
      </c>
      <c r="C5" s="35"/>
      <c r="D5" s="36"/>
      <c r="E5" s="10"/>
      <c r="M5" s="10"/>
    </row>
    <row r="6" spans="1:13" ht="13.5" thickBot="1">
      <c r="A6" s="4" t="s">
        <v>17</v>
      </c>
      <c r="B6" s="6">
        <f>+B5^(1/2)</f>
        <v>9.486832980505138</v>
      </c>
      <c r="C6" s="37"/>
      <c r="D6" s="38"/>
      <c r="E6" s="10"/>
      <c r="M6" s="10"/>
    </row>
    <row r="7" spans="1:13" ht="13.5" thickBot="1">
      <c r="A7" s="4" t="s">
        <v>12</v>
      </c>
      <c r="B7" s="7">
        <v>0</v>
      </c>
      <c r="E7" s="10"/>
      <c r="M7" s="10"/>
    </row>
    <row r="8" spans="1:13" ht="13.5" thickBot="1">
      <c r="A8" s="1" t="s">
        <v>4</v>
      </c>
      <c r="B8" s="7">
        <f>INT(-LN(2)/LN(1-B3))</f>
        <v>6</v>
      </c>
      <c r="E8" s="10"/>
      <c r="M8" s="10"/>
    </row>
    <row r="9" spans="1:13" ht="14.25">
      <c r="A9" s="14" t="s">
        <v>9</v>
      </c>
      <c r="B9" s="18">
        <f>+(2-B3)/(1-B3)^(1/2)</f>
        <v>2.0027758514399734</v>
      </c>
      <c r="C9" s="20" t="str">
        <f>IF(B9="Error","-------",IF(B9&gt;0,"Right Skewed",IF(B9&lt;0,"Left Skewed","Symmetric")))</f>
        <v>Right Skewed</v>
      </c>
      <c r="E9" s="10"/>
      <c r="M9" s="10"/>
    </row>
    <row r="10" spans="1:13" ht="15" thickBot="1">
      <c r="A10" s="15" t="s">
        <v>10</v>
      </c>
      <c r="B10" s="19">
        <f>+(B3^2+6*(1-B3))/(1-B3)</f>
        <v>6.011111111111111</v>
      </c>
      <c r="C10" s="16" t="str">
        <f>IF(B10="Error","-------",IF(B10&gt;0,"Steep",IF(B10&lt;0,"Flat","Normal")))</f>
        <v>Steep</v>
      </c>
      <c r="E10" s="10"/>
      <c r="M10" s="10"/>
    </row>
    <row r="11" spans="1:13" ht="13.5" thickBot="1">
      <c r="A11" s="48" t="s">
        <v>13</v>
      </c>
      <c r="B11" s="49"/>
      <c r="C11" s="50" t="s">
        <v>14</v>
      </c>
      <c r="D11" s="49"/>
      <c r="E11" s="10"/>
      <c r="M11" s="10"/>
    </row>
    <row r="12" spans="1:13" ht="15" thickBot="1">
      <c r="A12" s="11" t="s">
        <v>7</v>
      </c>
      <c r="B12" s="12" t="s">
        <v>8</v>
      </c>
      <c r="C12" s="11" t="s">
        <v>5</v>
      </c>
      <c r="D12" s="13" t="s">
        <v>6</v>
      </c>
      <c r="E12" s="10"/>
      <c r="M12" s="10"/>
    </row>
    <row r="13" spans="1:13" ht="13.5" thickBot="1">
      <c r="A13" s="22">
        <v>0.1</v>
      </c>
      <c r="B13" s="8">
        <f>INT(LN(1-A13)/LN(1-$B$3))</f>
        <v>1</v>
      </c>
      <c r="C13" s="25">
        <v>0</v>
      </c>
      <c r="D13" s="5">
        <f>IF(C13&gt;=0,1-(1-$B$3)^(C13+1),0)</f>
        <v>0.09999999999999998</v>
      </c>
      <c r="E13" s="10"/>
      <c r="M13" s="10"/>
    </row>
    <row r="14" spans="1:13" ht="13.5" thickBot="1">
      <c r="A14" s="23">
        <v>0.25</v>
      </c>
      <c r="B14" s="8">
        <f>INT(LN(1-A14)/LN(1-$B$3))</f>
        <v>2</v>
      </c>
      <c r="C14" s="26">
        <v>1</v>
      </c>
      <c r="D14" s="5">
        <f>IF(C14&gt;=0,1-(1-$B$3)^(C14+1),0)</f>
        <v>0.18999999999999995</v>
      </c>
      <c r="E14" s="10"/>
      <c r="M14" s="10"/>
    </row>
    <row r="15" spans="1:13" ht="13.5" thickBot="1">
      <c r="A15" s="23">
        <v>0.5</v>
      </c>
      <c r="B15" s="8">
        <f>INT(LN(1-A15)/LN(1-$B$3))</f>
        <v>6</v>
      </c>
      <c r="C15" s="26">
        <v>2</v>
      </c>
      <c r="D15" s="5">
        <f>IF(C15&gt;=0,1-(1-$B$3)^(C15+1),0)</f>
        <v>0.2709999999999999</v>
      </c>
      <c r="E15" s="10"/>
      <c r="M15" s="10"/>
    </row>
    <row r="16" spans="1:13" ht="13.5" thickBot="1">
      <c r="A16" s="23">
        <v>0.75</v>
      </c>
      <c r="B16" s="8">
        <f>INT(LN(1-A16)/LN(1-$B$3))</f>
        <v>13</v>
      </c>
      <c r="C16" s="26">
        <v>3</v>
      </c>
      <c r="D16" s="5">
        <f>IF(C16&gt;=0,1-(1-$B$3)^(C16+1),0)</f>
        <v>0.3438999999999999</v>
      </c>
      <c r="E16" s="10"/>
      <c r="M16" s="10"/>
    </row>
    <row r="17" spans="1:13" ht="14.25" customHeight="1" thickBot="1">
      <c r="A17" s="24">
        <v>0.9</v>
      </c>
      <c r="B17" s="8">
        <f>INT(LN(1-A17)/LN(1-$B$3))</f>
        <v>21</v>
      </c>
      <c r="C17" s="27">
        <v>4</v>
      </c>
      <c r="D17" s="5">
        <f>IF(C17&gt;=0,1-(1-$B$3)^(C17+1),0)</f>
        <v>0.4095099999999998</v>
      </c>
      <c r="M17" s="10"/>
    </row>
    <row r="18" spans="1:13" ht="13.5" thickBot="1">
      <c r="A18" s="51" t="s">
        <v>15</v>
      </c>
      <c r="B18" s="52"/>
      <c r="C18" s="52"/>
      <c r="D18" s="53"/>
      <c r="M18" s="10"/>
    </row>
    <row r="19" spans="1:13" ht="5.25" customHeight="1" thickBot="1">
      <c r="A19" s="10"/>
      <c r="B19" s="10"/>
      <c r="C19" s="10"/>
      <c r="D19" s="10"/>
      <c r="E19" s="10"/>
      <c r="M19" s="10"/>
    </row>
    <row r="20" spans="1:13" ht="12.75">
      <c r="A20" s="39" t="s">
        <v>18</v>
      </c>
      <c r="B20" s="40"/>
      <c r="C20" s="40"/>
      <c r="D20" s="41"/>
      <c r="E20" s="10"/>
      <c r="M20" s="10"/>
    </row>
    <row r="21" spans="1:13" ht="12.75">
      <c r="A21" s="42"/>
      <c r="B21" s="43"/>
      <c r="C21" s="43"/>
      <c r="D21" s="44"/>
      <c r="E21" s="10"/>
      <c r="M21" s="10"/>
    </row>
    <row r="22" spans="1:13" ht="12.75">
      <c r="A22" s="42"/>
      <c r="B22" s="43"/>
      <c r="C22" s="43"/>
      <c r="D22" s="44"/>
      <c r="E22" s="10"/>
      <c r="M22" s="10"/>
    </row>
    <row r="23" spans="1:13" ht="12.75">
      <c r="A23" s="42"/>
      <c r="B23" s="43"/>
      <c r="C23" s="43"/>
      <c r="D23" s="44"/>
      <c r="E23" s="10"/>
      <c r="M23" s="10"/>
    </row>
    <row r="24" spans="1:13" ht="12.75">
      <c r="A24" s="42"/>
      <c r="B24" s="43"/>
      <c r="C24" s="43"/>
      <c r="D24" s="44"/>
      <c r="E24" s="10"/>
      <c r="M24" s="10"/>
    </row>
    <row r="25" spans="1:13" ht="12.75">
      <c r="A25" s="42"/>
      <c r="B25" s="43"/>
      <c r="C25" s="43"/>
      <c r="D25" s="44"/>
      <c r="E25" s="10"/>
      <c r="M25" s="10"/>
    </row>
    <row r="26" spans="1:13" ht="12.75">
      <c r="A26" s="42"/>
      <c r="B26" s="43"/>
      <c r="C26" s="43"/>
      <c r="D26" s="44"/>
      <c r="E26" s="10"/>
      <c r="M26" s="10"/>
    </row>
    <row r="27" spans="1:13" ht="13.5" thickBot="1">
      <c r="A27" s="42"/>
      <c r="B27" s="43"/>
      <c r="C27" s="43"/>
      <c r="D27" s="44"/>
      <c r="E27" s="10"/>
      <c r="F27" s="10"/>
      <c r="G27" s="10"/>
      <c r="H27" s="10"/>
      <c r="I27" s="10"/>
      <c r="J27" s="10"/>
      <c r="K27" s="10"/>
      <c r="L27" s="10"/>
      <c r="M27" s="10"/>
    </row>
    <row r="28" spans="1:12" ht="13.5" thickBot="1">
      <c r="A28" s="42"/>
      <c r="B28" s="43"/>
      <c r="C28" s="43"/>
      <c r="D28" s="44"/>
      <c r="E28" s="10"/>
      <c r="F28" s="51" t="s">
        <v>16</v>
      </c>
      <c r="G28" s="52"/>
      <c r="H28" s="52"/>
      <c r="I28" s="52"/>
      <c r="J28" s="52"/>
      <c r="K28" s="9">
        <f>+Hoja2!C52</f>
        <v>0.004638397686588136</v>
      </c>
      <c r="L28" s="10"/>
    </row>
    <row r="29" spans="1:12" ht="3.75" customHeight="1">
      <c r="A29" s="42"/>
      <c r="B29" s="43"/>
      <c r="C29" s="43"/>
      <c r="D29" s="44"/>
      <c r="E29" s="10"/>
      <c r="F29" s="10"/>
      <c r="G29" s="10"/>
      <c r="H29" s="10"/>
      <c r="I29" s="10"/>
      <c r="J29" s="10"/>
      <c r="K29" s="10"/>
      <c r="L29" s="10"/>
    </row>
    <row r="30" spans="1:5" ht="12.75">
      <c r="A30" s="42"/>
      <c r="B30" s="43"/>
      <c r="C30" s="43"/>
      <c r="D30" s="44"/>
      <c r="E30" s="10"/>
    </row>
    <row r="31" spans="1:5" ht="12.75">
      <c r="A31" s="42"/>
      <c r="B31" s="43"/>
      <c r="C31" s="43"/>
      <c r="D31" s="44"/>
      <c r="E31" s="10"/>
    </row>
    <row r="32" spans="1:5" ht="12.75">
      <c r="A32" s="42"/>
      <c r="B32" s="43"/>
      <c r="C32" s="43"/>
      <c r="D32" s="44"/>
      <c r="E32" s="10"/>
    </row>
    <row r="33" spans="1:5" ht="3.75" customHeight="1">
      <c r="A33" s="42"/>
      <c r="B33" s="43"/>
      <c r="C33" s="43"/>
      <c r="D33" s="44"/>
      <c r="E33" s="10"/>
    </row>
    <row r="34" spans="1:5" ht="13.5" thickBot="1">
      <c r="A34" s="45"/>
      <c r="B34" s="46"/>
      <c r="C34" s="46"/>
      <c r="D34" s="47"/>
      <c r="E34" s="10"/>
    </row>
    <row r="35" spans="1:5" ht="3" customHeight="1">
      <c r="A35" s="10"/>
      <c r="B35" s="10"/>
      <c r="C35" s="10"/>
      <c r="D35" s="10"/>
      <c r="E35" s="10"/>
    </row>
  </sheetData>
  <mergeCells count="8">
    <mergeCell ref="A1:M1"/>
    <mergeCell ref="A2:M2"/>
    <mergeCell ref="C3:D6"/>
    <mergeCell ref="A20:D34"/>
    <mergeCell ref="A11:B11"/>
    <mergeCell ref="C11:D11"/>
    <mergeCell ref="A18:D18"/>
    <mergeCell ref="F28:J28"/>
  </mergeCells>
  <printOptions/>
  <pageMargins left="0.75" right="0.75" top="1" bottom="1" header="0" footer="0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zoomScale="50" zoomScaleNormal="50" workbookViewId="0" topLeftCell="A1">
      <selection activeCell="I35" sqref="I35"/>
    </sheetView>
  </sheetViews>
  <sheetFormatPr defaultColWidth="11.421875" defaultRowHeight="12.75"/>
  <sheetData>
    <row r="1" spans="1:3" ht="12.75">
      <c r="A1">
        <v>0</v>
      </c>
      <c r="B1">
        <f>+$B$55^A1*Hoja1!$B$3</f>
        <v>0.1</v>
      </c>
      <c r="C1">
        <f>1-$B$55^(A1+1)</f>
        <v>0.09999999999999998</v>
      </c>
    </row>
    <row r="2" spans="1:3" ht="12.75">
      <c r="A2">
        <f>+A1+1</f>
        <v>1</v>
      </c>
      <c r="B2">
        <f>+$B$55^A2*Hoja1!$B$3</f>
        <v>0.09000000000000001</v>
      </c>
      <c r="C2">
        <f aca="true" t="shared" si="0" ref="C2:C51">1-$B$55^(A2+1)</f>
        <v>0.18999999999999995</v>
      </c>
    </row>
    <row r="3" spans="1:3" ht="12.75">
      <c r="A3">
        <f aca="true" t="shared" si="1" ref="A3:A51">+A2+1</f>
        <v>2</v>
      </c>
      <c r="B3">
        <f>+$B$55^A3*Hoja1!$B$3</f>
        <v>0.08100000000000002</v>
      </c>
      <c r="C3">
        <f t="shared" si="0"/>
        <v>0.2709999999999999</v>
      </c>
    </row>
    <row r="4" spans="1:3" ht="12.75">
      <c r="A4">
        <f t="shared" si="1"/>
        <v>3</v>
      </c>
      <c r="B4">
        <f>+$B$55^A4*Hoja1!$B$3</f>
        <v>0.0729</v>
      </c>
      <c r="C4">
        <f t="shared" si="0"/>
        <v>0.3438999999999999</v>
      </c>
    </row>
    <row r="5" spans="1:3" ht="12.75">
      <c r="A5">
        <f t="shared" si="1"/>
        <v>4</v>
      </c>
      <c r="B5">
        <f>+$B$55^A5*Hoja1!$B$3</f>
        <v>0.06561000000000002</v>
      </c>
      <c r="C5">
        <f t="shared" si="0"/>
        <v>0.4095099999999998</v>
      </c>
    </row>
    <row r="6" spans="1:3" ht="12.75">
      <c r="A6">
        <f t="shared" si="1"/>
        <v>5</v>
      </c>
      <c r="B6">
        <f>+$B$55^A6*Hoja1!$B$3</f>
        <v>0.05904900000000002</v>
      </c>
      <c r="C6">
        <f t="shared" si="0"/>
        <v>0.46855899999999984</v>
      </c>
    </row>
    <row r="7" spans="1:3" ht="12.75">
      <c r="A7">
        <f t="shared" si="1"/>
        <v>6</v>
      </c>
      <c r="B7">
        <f>+$B$55^A7*Hoja1!$B$3</f>
        <v>0.05314410000000002</v>
      </c>
      <c r="C7">
        <f t="shared" si="0"/>
        <v>0.5217030999999999</v>
      </c>
    </row>
    <row r="8" spans="1:3" ht="12.75">
      <c r="A8">
        <f t="shared" si="1"/>
        <v>7</v>
      </c>
      <c r="B8">
        <f>+$B$55^A8*Hoja1!$B$3</f>
        <v>0.047829690000000015</v>
      </c>
      <c r="C8">
        <f t="shared" si="0"/>
        <v>0.5695327899999998</v>
      </c>
    </row>
    <row r="9" spans="1:3" ht="12.75">
      <c r="A9">
        <f t="shared" si="1"/>
        <v>8</v>
      </c>
      <c r="B9">
        <f>+$B$55^A9*Hoja1!$B$3</f>
        <v>0.04304672100000002</v>
      </c>
      <c r="C9">
        <f t="shared" si="0"/>
        <v>0.6125795109999999</v>
      </c>
    </row>
    <row r="10" spans="1:3" ht="12.75">
      <c r="A10">
        <f t="shared" si="1"/>
        <v>9</v>
      </c>
      <c r="B10">
        <f>+$B$55^A10*Hoja1!$B$3</f>
        <v>0.03874204890000002</v>
      </c>
      <c r="C10">
        <f t="shared" si="0"/>
        <v>0.6513215598999998</v>
      </c>
    </row>
    <row r="11" spans="1:3" ht="12.75">
      <c r="A11">
        <f t="shared" si="1"/>
        <v>10</v>
      </c>
      <c r="B11">
        <f>+$B$55^A11*Hoja1!$B$3</f>
        <v>0.03486784401000002</v>
      </c>
      <c r="C11">
        <f t="shared" si="0"/>
        <v>0.6861894039099998</v>
      </c>
    </row>
    <row r="12" spans="1:3" ht="12.75">
      <c r="A12">
        <f t="shared" si="1"/>
        <v>11</v>
      </c>
      <c r="B12">
        <f>+$B$55^A12*Hoja1!$B$3</f>
        <v>0.03138105960900002</v>
      </c>
      <c r="C12">
        <f t="shared" si="0"/>
        <v>0.7175704635189999</v>
      </c>
    </row>
    <row r="13" spans="1:3" ht="12.75">
      <c r="A13">
        <f t="shared" si="1"/>
        <v>12</v>
      </c>
      <c r="B13">
        <f>+$B$55^A13*Hoja1!$B$3</f>
        <v>0.02824295364810002</v>
      </c>
      <c r="C13">
        <f t="shared" si="0"/>
        <v>0.7458134171670998</v>
      </c>
    </row>
    <row r="14" spans="1:3" ht="12.75">
      <c r="A14">
        <f t="shared" si="1"/>
        <v>13</v>
      </c>
      <c r="B14">
        <f>+$B$55^A14*Hoja1!$B$3</f>
        <v>0.02541865828329002</v>
      </c>
      <c r="C14">
        <f t="shared" si="0"/>
        <v>0.7712320754503899</v>
      </c>
    </row>
    <row r="15" spans="1:3" ht="12.75">
      <c r="A15">
        <f t="shared" si="1"/>
        <v>14</v>
      </c>
      <c r="B15">
        <f>+$B$55^A15*Hoja1!$B$3</f>
        <v>0.022876792454961017</v>
      </c>
      <c r="C15">
        <f t="shared" si="0"/>
        <v>0.7941088679053508</v>
      </c>
    </row>
    <row r="16" spans="1:3" ht="12.75">
      <c r="A16">
        <f t="shared" si="1"/>
        <v>15</v>
      </c>
      <c r="B16">
        <f>+$B$55^A16*Hoja1!$B$3</f>
        <v>0.020589113209464913</v>
      </c>
      <c r="C16">
        <f t="shared" si="0"/>
        <v>0.8146979811148157</v>
      </c>
    </row>
    <row r="17" spans="1:3" ht="12.75">
      <c r="A17">
        <f t="shared" si="1"/>
        <v>16</v>
      </c>
      <c r="B17">
        <f>+$B$55^A17*Hoja1!$B$3</f>
        <v>0.018530201888518425</v>
      </c>
      <c r="C17">
        <f t="shared" si="0"/>
        <v>0.8332281830033341</v>
      </c>
    </row>
    <row r="18" spans="1:3" ht="12.75">
      <c r="A18">
        <f t="shared" si="1"/>
        <v>17</v>
      </c>
      <c r="B18">
        <f>+$B$55^A18*Hoja1!$B$3</f>
        <v>0.016677181699666584</v>
      </c>
      <c r="C18">
        <f t="shared" si="0"/>
        <v>0.8499053647030008</v>
      </c>
    </row>
    <row r="19" spans="1:3" ht="12.75">
      <c r="A19">
        <f t="shared" si="1"/>
        <v>18</v>
      </c>
      <c r="B19">
        <f>+$B$55^A19*Hoja1!$B$3</f>
        <v>0.015009463529699923</v>
      </c>
      <c r="C19">
        <f t="shared" si="0"/>
        <v>0.8649148282327006</v>
      </c>
    </row>
    <row r="20" spans="1:3" ht="12.75">
      <c r="A20">
        <f t="shared" si="1"/>
        <v>19</v>
      </c>
      <c r="B20">
        <f>+$B$55^A20*Hoja1!$B$3</f>
        <v>0.013508517176729934</v>
      </c>
      <c r="C20">
        <f t="shared" si="0"/>
        <v>0.8784233454094306</v>
      </c>
    </row>
    <row r="21" spans="1:3" ht="12.75">
      <c r="A21">
        <f t="shared" si="1"/>
        <v>20</v>
      </c>
      <c r="B21">
        <f>+$B$55^A21*Hoja1!$B$3</f>
        <v>0.012157665459056942</v>
      </c>
      <c r="C21">
        <f t="shared" si="0"/>
        <v>0.8905810108684875</v>
      </c>
    </row>
    <row r="22" spans="1:3" ht="12.75">
      <c r="A22">
        <f t="shared" si="1"/>
        <v>21</v>
      </c>
      <c r="B22">
        <f>+$B$55^A22*Hoja1!$B$3</f>
        <v>0.010941898913151248</v>
      </c>
      <c r="C22">
        <f t="shared" si="0"/>
        <v>0.9015229097816387</v>
      </c>
    </row>
    <row r="23" spans="1:3" ht="12.75">
      <c r="A23">
        <f t="shared" si="1"/>
        <v>22</v>
      </c>
      <c r="B23">
        <f>+$B$55^A23*Hoja1!$B$3</f>
        <v>0.009847709021836125</v>
      </c>
      <c r="C23">
        <f t="shared" si="0"/>
        <v>0.9113706188034749</v>
      </c>
    </row>
    <row r="24" spans="1:3" ht="12.75">
      <c r="A24">
        <f t="shared" si="1"/>
        <v>23</v>
      </c>
      <c r="B24">
        <f>+$B$55^A24*Hoja1!$B$3</f>
        <v>0.008862938119652511</v>
      </c>
      <c r="C24">
        <f t="shared" si="0"/>
        <v>0.9202335569231274</v>
      </c>
    </row>
    <row r="25" spans="1:3" ht="12.75">
      <c r="A25">
        <f t="shared" si="1"/>
        <v>24</v>
      </c>
      <c r="B25">
        <f>+$B$55^A25*Hoja1!$B$3</f>
        <v>0.00797664430768726</v>
      </c>
      <c r="C25">
        <f t="shared" si="0"/>
        <v>0.9282102012308147</v>
      </c>
    </row>
    <row r="26" spans="1:3" ht="12.75">
      <c r="A26">
        <f t="shared" si="1"/>
        <v>25</v>
      </c>
      <c r="B26">
        <f>+$B$55^A26*Hoja1!$B$3</f>
        <v>0.007178979876918535</v>
      </c>
      <c r="C26">
        <f t="shared" si="0"/>
        <v>0.9353891811077332</v>
      </c>
    </row>
    <row r="27" spans="1:3" ht="12.75">
      <c r="A27">
        <f t="shared" si="1"/>
        <v>26</v>
      </c>
      <c r="B27">
        <f>+$B$55^A27*Hoja1!$B$3</f>
        <v>0.006461081889226682</v>
      </c>
      <c r="C27">
        <f t="shared" si="0"/>
        <v>0.9418502629969598</v>
      </c>
    </row>
    <row r="28" spans="1:3" ht="12.75">
      <c r="A28">
        <f t="shared" si="1"/>
        <v>27</v>
      </c>
      <c r="B28">
        <f>+$B$55^A28*Hoja1!$B$3</f>
        <v>0.005814973700304014</v>
      </c>
      <c r="C28">
        <f t="shared" si="0"/>
        <v>0.9476652366972639</v>
      </c>
    </row>
    <row r="29" spans="1:3" ht="12.75">
      <c r="A29">
        <f t="shared" si="1"/>
        <v>28</v>
      </c>
      <c r="B29">
        <f>+$B$55^A29*Hoja1!$B$3</f>
        <v>0.005233476330273613</v>
      </c>
      <c r="C29">
        <f t="shared" si="0"/>
        <v>0.9528987130275375</v>
      </c>
    </row>
    <row r="30" spans="1:3" ht="12.75">
      <c r="A30">
        <f t="shared" si="1"/>
        <v>29</v>
      </c>
      <c r="B30">
        <f>+$B$55^A30*Hoja1!$B$3</f>
        <v>0.004710128697246252</v>
      </c>
      <c r="C30">
        <f t="shared" si="0"/>
        <v>0.9576088417247838</v>
      </c>
    </row>
    <row r="31" spans="1:3" ht="12.75">
      <c r="A31">
        <f t="shared" si="1"/>
        <v>30</v>
      </c>
      <c r="B31">
        <f>+$B$55^A31*Hoja1!$B$3</f>
        <v>0.004239115827521627</v>
      </c>
      <c r="C31">
        <f t="shared" si="0"/>
        <v>0.9618479575523053</v>
      </c>
    </row>
    <row r="32" spans="1:3" ht="12.75">
      <c r="A32">
        <f t="shared" si="1"/>
        <v>31</v>
      </c>
      <c r="B32">
        <f>+$B$55^A32*Hoja1!$B$3</f>
        <v>0.003815204244769464</v>
      </c>
      <c r="C32">
        <f t="shared" si="0"/>
        <v>0.9656631617970748</v>
      </c>
    </row>
    <row r="33" spans="1:3" ht="12.75">
      <c r="A33">
        <f t="shared" si="1"/>
        <v>32</v>
      </c>
      <c r="B33">
        <f>+$B$55^A33*Hoja1!$B$3</f>
        <v>0.003433683820292518</v>
      </c>
      <c r="C33">
        <f t="shared" si="0"/>
        <v>0.9690968456173673</v>
      </c>
    </row>
    <row r="34" spans="1:3" ht="12.75">
      <c r="A34">
        <f t="shared" si="1"/>
        <v>33</v>
      </c>
      <c r="B34">
        <f>+$B$55^A34*Hoja1!$B$3</f>
        <v>0.003090315438263266</v>
      </c>
      <c r="C34">
        <f t="shared" si="0"/>
        <v>0.9721871610556306</v>
      </c>
    </row>
    <row r="35" spans="1:3" ht="12.75">
      <c r="A35">
        <f t="shared" si="1"/>
        <v>34</v>
      </c>
      <c r="B35">
        <f>+$B$55^A35*Hoja1!$B$3</f>
        <v>0.0027812838944369397</v>
      </c>
      <c r="C35">
        <f t="shared" si="0"/>
        <v>0.9749684449500675</v>
      </c>
    </row>
    <row r="36" spans="1:3" ht="12.75">
      <c r="A36">
        <f t="shared" si="1"/>
        <v>35</v>
      </c>
      <c r="B36">
        <f>+$B$55^A36*Hoja1!$B$3</f>
        <v>0.002503155504993246</v>
      </c>
      <c r="C36">
        <f t="shared" si="0"/>
        <v>0.9774716004550608</v>
      </c>
    </row>
    <row r="37" spans="1:3" ht="12.75">
      <c r="A37">
        <f t="shared" si="1"/>
        <v>36</v>
      </c>
      <c r="B37">
        <f>+$B$55^A37*Hoja1!$B$3</f>
        <v>0.0022528399544939214</v>
      </c>
      <c r="C37">
        <f t="shared" si="0"/>
        <v>0.9797244404095548</v>
      </c>
    </row>
    <row r="38" spans="1:3" ht="12.75">
      <c r="A38">
        <f t="shared" si="1"/>
        <v>37</v>
      </c>
      <c r="B38">
        <f>+$B$55^A38*Hoja1!$B$3</f>
        <v>0.0020275559590445295</v>
      </c>
      <c r="C38">
        <f t="shared" si="0"/>
        <v>0.9817519963685992</v>
      </c>
    </row>
    <row r="39" spans="1:3" ht="12.75">
      <c r="A39">
        <f t="shared" si="1"/>
        <v>38</v>
      </c>
      <c r="B39">
        <f>+$B$55^A39*Hoja1!$B$3</f>
        <v>0.0018248003631400765</v>
      </c>
      <c r="C39">
        <f t="shared" si="0"/>
        <v>0.9835767967317393</v>
      </c>
    </row>
    <row r="40" spans="1:3" ht="12.75">
      <c r="A40">
        <f t="shared" si="1"/>
        <v>39</v>
      </c>
      <c r="B40">
        <f>+$B$55^A40*Hoja1!$B$3</f>
        <v>0.0016423203268260689</v>
      </c>
      <c r="C40">
        <f t="shared" si="0"/>
        <v>0.9852191170585654</v>
      </c>
    </row>
    <row r="41" spans="1:3" ht="12.75">
      <c r="A41">
        <f t="shared" si="1"/>
        <v>40</v>
      </c>
      <c r="B41">
        <f>+$B$55^A41*Hoja1!$B$3</f>
        <v>0.001478088294143462</v>
      </c>
      <c r="C41">
        <f t="shared" si="0"/>
        <v>0.9866972053527089</v>
      </c>
    </row>
    <row r="42" spans="1:3" ht="12.75">
      <c r="A42">
        <f t="shared" si="1"/>
        <v>41</v>
      </c>
      <c r="B42">
        <f>+$B$55^A42*Hoja1!$B$3</f>
        <v>0.0013302794647291158</v>
      </c>
      <c r="C42">
        <f t="shared" si="0"/>
        <v>0.988027484817438</v>
      </c>
    </row>
    <row r="43" spans="1:3" ht="12.75">
      <c r="A43">
        <f t="shared" si="1"/>
        <v>42</v>
      </c>
      <c r="B43">
        <f>+$B$55^A43*Hoja1!$B$3</f>
        <v>0.0011972515182562043</v>
      </c>
      <c r="C43">
        <f t="shared" si="0"/>
        <v>0.9892247363356942</v>
      </c>
    </row>
    <row r="44" spans="1:3" ht="12.75">
      <c r="A44">
        <f t="shared" si="1"/>
        <v>43</v>
      </c>
      <c r="B44">
        <f>+$B$55^A44*Hoja1!$B$3</f>
        <v>0.001077526366430584</v>
      </c>
      <c r="C44">
        <f t="shared" si="0"/>
        <v>0.9903022627021247</v>
      </c>
    </row>
    <row r="45" spans="1:3" ht="12.75">
      <c r="A45">
        <f t="shared" si="1"/>
        <v>44</v>
      </c>
      <c r="B45">
        <f>+$B$55^A45*Hoja1!$B$3</f>
        <v>0.0009697737297875257</v>
      </c>
      <c r="C45">
        <f t="shared" si="0"/>
        <v>0.9912720364319123</v>
      </c>
    </row>
    <row r="46" spans="1:3" ht="12.75">
      <c r="A46">
        <f t="shared" si="1"/>
        <v>45</v>
      </c>
      <c r="B46">
        <f>+$B$55^A46*Hoja1!$B$3</f>
        <v>0.0008727963568087734</v>
      </c>
      <c r="C46">
        <f t="shared" si="0"/>
        <v>0.992144832788721</v>
      </c>
    </row>
    <row r="47" spans="1:3" ht="12.75">
      <c r="A47">
        <f t="shared" si="1"/>
        <v>46</v>
      </c>
      <c r="B47">
        <f>+$B$55^A47*Hoja1!$B$3</f>
        <v>0.0007855167211278958</v>
      </c>
      <c r="C47">
        <f t="shared" si="0"/>
        <v>0.9929303495098489</v>
      </c>
    </row>
    <row r="48" spans="1:3" ht="12.75">
      <c r="A48">
        <f t="shared" si="1"/>
        <v>47</v>
      </c>
      <c r="B48">
        <f>+$B$55^A48*Hoja1!$B$3</f>
        <v>0.0007069650490151063</v>
      </c>
      <c r="C48">
        <f t="shared" si="0"/>
        <v>0.9936373145588641</v>
      </c>
    </row>
    <row r="49" spans="1:3" ht="12.75">
      <c r="A49">
        <f t="shared" si="1"/>
        <v>48</v>
      </c>
      <c r="B49">
        <f>+$B$55^A49*Hoja1!$B$3</f>
        <v>0.0006362685441135958</v>
      </c>
      <c r="C49">
        <f t="shared" si="0"/>
        <v>0.9942735831029776</v>
      </c>
    </row>
    <row r="50" spans="1:3" ht="12.75">
      <c r="A50">
        <f t="shared" si="1"/>
        <v>49</v>
      </c>
      <c r="B50">
        <f>+$B$55^A50*Hoja1!$B$3</f>
        <v>0.0005726416897022362</v>
      </c>
      <c r="C50">
        <f t="shared" si="0"/>
        <v>0.9948462247926799</v>
      </c>
    </row>
    <row r="51" spans="1:3" ht="12.75">
      <c r="A51">
        <f t="shared" si="1"/>
        <v>50</v>
      </c>
      <c r="B51">
        <f>+$B$55^A51*Hoja1!$B$3</f>
        <v>0.0005153775207320125</v>
      </c>
      <c r="C51">
        <f t="shared" si="0"/>
        <v>0.9953616023134119</v>
      </c>
    </row>
    <row r="52" ht="12.75">
      <c r="C52">
        <f>1-C51</f>
        <v>0.004638397686588136</v>
      </c>
    </row>
    <row r="55" spans="1:2" ht="12.75">
      <c r="A55" s="28" t="s">
        <v>1</v>
      </c>
      <c r="B55">
        <f>1-Hoja1!B3</f>
        <v>0.9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J.L. Rojo</cp:lastModifiedBy>
  <dcterms:created xsi:type="dcterms:W3CDTF">2001-08-31T09:05:57Z</dcterms:created>
  <dcterms:modified xsi:type="dcterms:W3CDTF">2003-05-20T15:57:33Z</dcterms:modified>
  <cp:category/>
  <cp:version/>
  <cp:contentType/>
  <cp:contentStatus/>
</cp:coreProperties>
</file>