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<sst xmlns="http://schemas.openxmlformats.org/spreadsheetml/2006/main" count="20" uniqueCount="20">
  <si>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E[X]=</t>
  </si>
  <si>
    <t>Var(X)=</t>
  </si>
  <si>
    <t>Med(X)=</t>
  </si>
  <si>
    <t>x</t>
  </si>
  <si>
    <t>F(x)</t>
  </si>
  <si>
    <t>r</t>
  </si>
  <si>
    <r>
      <t>q</t>
    </r>
    <r>
      <rPr>
        <b/>
        <vertAlign val="subscript"/>
        <sz val="10"/>
        <rFont val="Arial"/>
        <family val="2"/>
      </rPr>
      <t>r</t>
    </r>
  </si>
  <si>
    <r>
      <t>l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</si>
  <si>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</si>
  <si>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</si>
  <si>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Quantiles</t>
  </si>
  <si>
    <t>Mode(s)=</t>
  </si>
  <si>
    <t>(Entre com outros valores de x ou porcentagens r)</t>
  </si>
  <si>
    <t>Função Distribuição</t>
  </si>
  <si>
    <t>(Um ou dois modos distintos)</t>
  </si>
  <si>
    <t>Desv.Pad.(X)=</t>
  </si>
  <si>
    <r>
      <t xml:space="preserve">Referências Básicas: </t>
    </r>
    <r>
      <rPr>
        <b/>
        <i/>
        <sz val="8"/>
        <rFont val="Arial"/>
        <family val="2"/>
      </rPr>
      <t>Cálculo de probabilidades e Estatística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</si>
  <si>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r>
      <t xml:space="preserve">O parâmetro </t>
    </r>
    <r>
      <rPr>
        <b/>
        <sz val="10"/>
        <rFont val="Symbol"/>
        <family val="1"/>
      </rPr>
      <t xml:space="preserve">l </t>
    </r>
    <r>
      <rPr>
        <b/>
        <sz val="10"/>
        <rFont val="Arial"/>
        <family val="2"/>
      </rPr>
      <t>pode ser mudado com</t>
    </r>
    <r>
      <rPr>
        <b/>
        <sz val="10"/>
        <rFont val="Symbol"/>
        <family val="1"/>
      </rPr>
      <t xml:space="preserve"> 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&lt;=20</t>
    </r>
  </si>
  <si>
    <t>Distribuição de Poisson</t>
  </si>
  <si>
    <r>
      <t xml:space="preserve">A distribuição de Poisson  (Poisson, 1837), denotada por </t>
    </r>
    <r>
      <rPr>
        <b/>
        <i/>
        <sz val="12"/>
        <rFont val="Monotype Corsiva"/>
        <family val="4"/>
      </rPr>
      <t>P</t>
    </r>
    <r>
      <rPr>
        <b/>
        <sz val="10"/>
        <rFont val="Arial"/>
        <family val="2"/>
      </rPr>
      <t>(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, foi derivada por considerar a forma limite de uma distribuição binomial, </t>
    </r>
    <r>
      <rPr>
        <b/>
        <i/>
        <sz val="10"/>
        <rFont val="Arial"/>
        <family val="2"/>
      </rPr>
      <t>B(n,p)</t>
    </r>
    <r>
      <rPr>
        <sz val="10"/>
        <rFont val="Arial"/>
        <family val="0"/>
      </rPr>
      <t>, para um n grande e um p pequeno</t>
    </r>
    <r>
      <rPr>
        <i/>
        <sz val="10"/>
        <rFont val="Arial"/>
        <family val="2"/>
      </rPr>
      <t>,</t>
    </r>
    <r>
      <rPr>
        <sz val="10"/>
        <rFont val="Arial"/>
        <family val="0"/>
      </rPr>
      <t xml:space="preserve"> 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=</t>
    </r>
    <r>
      <rPr>
        <b/>
        <i/>
        <sz val="10"/>
        <rFont val="Arial"/>
        <family val="2"/>
      </rPr>
      <t>n·p</t>
    </r>
    <r>
      <rPr>
        <sz val="10"/>
        <rFont val="Arial"/>
        <family val="0"/>
      </rPr>
      <t xml:space="preserve"> sendo a média da distribuição binomial. A função massa de probabilidade é unimodal se </t>
    </r>
    <r>
      <rPr>
        <b/>
        <sz val="10"/>
        <rFont val="Symbol"/>
        <family val="1"/>
      </rPr>
      <t>l</t>
    </r>
    <r>
      <rPr>
        <sz val="10"/>
        <rFont val="Arial"/>
        <family val="0"/>
      </rPr>
      <t xml:space="preserve"> não é um inteiro (sendo </t>
    </r>
    <r>
      <rPr>
        <b/>
        <sz val="10"/>
        <rFont val="Arial"/>
        <family val="2"/>
      </rPr>
      <t>[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]</t>
    </r>
    <r>
      <rPr>
        <sz val="10"/>
        <rFont val="Arial"/>
        <family val="0"/>
      </rPr>
      <t xml:space="preserve"> o modo único) e bimodal quando o parâmetro tiver um valor inteiro (</t>
    </r>
    <r>
      <rPr>
        <b/>
        <sz val="10"/>
        <rFont val="Symbol"/>
        <family val="1"/>
      </rPr>
      <t>l</t>
    </r>
    <r>
      <rPr>
        <b/>
        <sz val="10"/>
        <rFont val="Arial"/>
        <family val="2"/>
      </rPr>
      <t>-1 e</t>
    </r>
    <r>
      <rPr>
        <sz val="10"/>
        <rFont val="Arial"/>
        <family val="0"/>
      </rPr>
      <t xml:space="preserve"> </t>
    </r>
    <r>
      <rPr>
        <b/>
        <sz val="10"/>
        <rFont val="Symbol"/>
        <family val="1"/>
      </rPr>
      <t>l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são então os dois modos</t>
    </r>
    <r>
      <rPr>
        <sz val="10"/>
        <rFont val="Symbol"/>
        <family val="1"/>
      </rPr>
      <t>)</t>
    </r>
    <r>
      <rPr>
        <sz val="10"/>
        <rFont val="Arial"/>
        <family val="0"/>
      </rPr>
      <t xml:space="preserve">. Ambas a média e a variância são iguais a  </t>
    </r>
    <r>
      <rPr>
        <b/>
        <sz val="10"/>
        <rFont val="Symbol"/>
        <family val="1"/>
      </rPr>
      <t>l</t>
    </r>
    <r>
      <rPr>
        <sz val="10"/>
        <rFont val="Arial"/>
        <family val="0"/>
      </rPr>
      <t xml:space="preserve"> e, se  </t>
    </r>
    <r>
      <rPr>
        <b/>
        <sz val="10"/>
        <rFont val="Symbol"/>
        <family val="1"/>
      </rPr>
      <t>l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for maior que</t>
    </r>
    <r>
      <rPr>
        <sz val="10"/>
        <rFont val="Symbol"/>
        <family val="1"/>
      </rPr>
      <t xml:space="preserve"> </t>
    </r>
    <r>
      <rPr>
        <sz val="10"/>
        <rFont val="Arial"/>
        <family val="0"/>
      </rPr>
      <t xml:space="preserve">20, a distribuição normal normal com aqueles primeiros dois momentos pode ser usada como aprioximação para a distribuição de Poisson. Os coeficientes de assimetria e (excesso de) curtose  são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l</t>
    </r>
    <r>
      <rPr>
        <b/>
        <vertAlign val="superscript"/>
        <sz val="10"/>
        <rFont val="Arial"/>
        <family val="2"/>
      </rPr>
      <t>-0.5</t>
    </r>
    <r>
      <rPr>
        <sz val="10"/>
        <rFont val="Arial"/>
        <family val="0"/>
      </rPr>
      <t xml:space="preserve"> e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  <r>
      <rPr>
        <b/>
        <sz val="10"/>
        <rFont val="Symbol"/>
        <family val="1"/>
      </rPr>
      <t>l</t>
    </r>
    <r>
      <rPr>
        <b/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respectivamente.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</si>
</sst>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b/>
      <vertAlign val="subscript"/>
      <sz val="10"/>
      <name val="Symbol"/>
      <family val="1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Monotype Corsiva"/>
      <family val="4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82" fontId="1" fillId="0" borderId="25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5" fillId="33" borderId="20" xfId="0" applyFont="1" applyFill="1" applyBorder="1" applyAlignment="1">
      <alignment horizontal="right"/>
    </xf>
    <xf numFmtId="0" fontId="1" fillId="33" borderId="26" xfId="0" applyFont="1" applyFill="1" applyBorder="1" applyAlignment="1">
      <alignment horizontal="right"/>
    </xf>
    <xf numFmtId="184" fontId="1" fillId="0" borderId="16" xfId="0" applyNumberFormat="1" applyFont="1" applyBorder="1" applyAlignment="1">
      <alignment horizontal="center"/>
    </xf>
    <xf numFmtId="184" fontId="1" fillId="0" borderId="20" xfId="0" applyNumberFormat="1" applyFont="1" applyBorder="1" applyAlignment="1">
      <alignment horizontal="center"/>
    </xf>
    <xf numFmtId="0" fontId="1" fillId="33" borderId="27" xfId="0" applyFont="1" applyFill="1" applyBorder="1" applyAlignment="1">
      <alignment horizontal="right"/>
    </xf>
    <xf numFmtId="184" fontId="1" fillId="0" borderId="17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left" vertical="center" wrapText="1"/>
    </xf>
    <xf numFmtId="0" fontId="9" fillId="36" borderId="22" xfId="0" applyFont="1" applyFill="1" applyBorder="1" applyAlignment="1">
      <alignment horizontal="left" vertical="center" wrapText="1"/>
    </xf>
    <xf numFmtId="0" fontId="9" fillId="36" borderId="30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1" fillId="33" borderId="21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7" borderId="36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Poisson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95"/>
          <c:w val="0.854"/>
          <c:h val="0.77125"/>
        </c:manualLayout>
      </c:layout>
      <c:barChart>
        <c:barDir val="col"/>
        <c:grouping val="clustered"/>
        <c:varyColors val="0"/>
        <c:ser>
          <c:idx val="1"/>
          <c:order val="0"/>
          <c:tx>
            <c:v>Prob. mass function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Plan2!$A$1:$A$51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Plan2!$B$1:$B$51</c:f>
              <c:numCache>
                <c:ptCount val="51"/>
                <c:pt idx="0">
                  <c:v>4.539992976248529E-05</c:v>
                </c:pt>
                <c:pt idx="1">
                  <c:v>0.00045399929762485284</c:v>
                </c:pt>
                <c:pt idx="2">
                  <c:v>0.0022699964881242644</c:v>
                </c:pt>
                <c:pt idx="3">
                  <c:v>0.007566654960414214</c:v>
                </c:pt>
                <c:pt idx="4">
                  <c:v>0.018916637401035535</c:v>
                </c:pt>
                <c:pt idx="5">
                  <c:v>0.03783327480207107</c:v>
                </c:pt>
                <c:pt idx="6">
                  <c:v>0.06305545800345178</c:v>
                </c:pt>
                <c:pt idx="7">
                  <c:v>0.09007922571921684</c:v>
                </c:pt>
                <c:pt idx="8">
                  <c:v>0.11259903214902103</c:v>
                </c:pt>
                <c:pt idx="9">
                  <c:v>0.1251100357211345</c:v>
                </c:pt>
                <c:pt idx="10">
                  <c:v>0.1251100357211345</c:v>
                </c:pt>
                <c:pt idx="11">
                  <c:v>0.11373639611012226</c:v>
                </c:pt>
                <c:pt idx="12">
                  <c:v>0.09478033009176855</c:v>
                </c:pt>
                <c:pt idx="13">
                  <c:v>0.07290794622443734</c:v>
                </c:pt>
                <c:pt idx="14">
                  <c:v>0.05207710444602667</c:v>
                </c:pt>
                <c:pt idx="15">
                  <c:v>0.03471806963068445</c:v>
                </c:pt>
                <c:pt idx="16">
                  <c:v>0.02169879351917778</c:v>
                </c:pt>
                <c:pt idx="17">
                  <c:v>0.012763996187751637</c:v>
                </c:pt>
                <c:pt idx="18">
                  <c:v>0.0070911089931953546</c:v>
                </c:pt>
                <c:pt idx="19">
                  <c:v>0.003732162627997555</c:v>
                </c:pt>
                <c:pt idx="20">
                  <c:v>0.0018660813139987774</c:v>
                </c:pt>
                <c:pt idx="21">
                  <c:v>0.0008886101495232272</c:v>
                </c:pt>
                <c:pt idx="22">
                  <c:v>0.00040391370432873964</c:v>
                </c:pt>
                <c:pt idx="23">
                  <c:v>0.00017561465405597373</c:v>
                </c:pt>
                <c:pt idx="24">
                  <c:v>7.31727725233224E-05</c:v>
                </c:pt>
                <c:pt idx="25">
                  <c:v>2.926910900932896E-05</c:v>
                </c:pt>
                <c:pt idx="26">
                  <c:v>1.1257349618972678E-05</c:v>
                </c:pt>
                <c:pt idx="27">
                  <c:v>4.169388747767658E-06</c:v>
                </c:pt>
                <c:pt idx="28">
                  <c:v>1.4890674099170206E-06</c:v>
                </c:pt>
                <c:pt idx="29">
                  <c:v>5.134715206610416E-07</c:v>
                </c:pt>
                <c:pt idx="30">
                  <c:v>1.7115717355368052E-07</c:v>
                </c:pt>
                <c:pt idx="31">
                  <c:v>5.52119914689292E-08</c:v>
                </c:pt>
                <c:pt idx="32">
                  <c:v>1.7253747334040375E-08</c:v>
                </c:pt>
                <c:pt idx="33">
                  <c:v>5.2284082830425386E-09</c:v>
                </c:pt>
                <c:pt idx="34">
                  <c:v>1.5377671420713347E-09</c:v>
                </c:pt>
                <c:pt idx="35">
                  <c:v>4.393620405918099E-10</c:v>
                </c:pt>
                <c:pt idx="36">
                  <c:v>1.2204501127550274E-10</c:v>
                </c:pt>
                <c:pt idx="37">
                  <c:v>3.298513818256831E-11</c:v>
                </c:pt>
                <c:pt idx="38">
                  <c:v>8.680299521728503E-12</c:v>
                </c:pt>
                <c:pt idx="39">
                  <c:v>2.225717826084231E-12</c:v>
                </c:pt>
                <c:pt idx="40">
                  <c:v>5.564294565210577E-13</c:v>
                </c:pt>
                <c:pt idx="41">
                  <c:v>1.357145015905019E-13</c:v>
                </c:pt>
                <c:pt idx="42">
                  <c:v>3.231297656916711E-14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36312881"/>
        <c:axId val="58380474"/>
      </c:barChart>
      <c:lineChart>
        <c:grouping val="standard"/>
        <c:varyColors val="0"/>
        <c:ser>
          <c:idx val="0"/>
          <c:order val="1"/>
          <c:tx>
            <c:v>Distribution function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Plan2!$A$1:$A$51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Plan2!$C$1:$C$51</c:f>
              <c:numCache>
                <c:ptCount val="51"/>
                <c:pt idx="0">
                  <c:v>4.539992976248529E-05</c:v>
                </c:pt>
                <c:pt idx="1">
                  <c:v>0.0004993992273873381</c:v>
                </c:pt>
                <c:pt idx="2">
                  <c:v>0.0027693957155116022</c:v>
                </c:pt>
                <c:pt idx="3">
                  <c:v>0.010336050675925815</c:v>
                </c:pt>
                <c:pt idx="4">
                  <c:v>0.02925268807696135</c:v>
                </c:pt>
                <c:pt idx="5">
                  <c:v>0.06708596287903242</c:v>
                </c:pt>
                <c:pt idx="6">
                  <c:v>0.1301414208824842</c:v>
                </c:pt>
                <c:pt idx="7">
                  <c:v>0.22022064660170104</c:v>
                </c:pt>
                <c:pt idx="8">
                  <c:v>0.3328196787507221</c:v>
                </c:pt>
                <c:pt idx="9">
                  <c:v>0.4579297144718566</c:v>
                </c:pt>
                <c:pt idx="10">
                  <c:v>0.5830397501929913</c:v>
                </c:pt>
                <c:pt idx="11">
                  <c:v>0.6967761463031135</c:v>
                </c:pt>
                <c:pt idx="12">
                  <c:v>0.791556476394882</c:v>
                </c:pt>
                <c:pt idx="13">
                  <c:v>0.8644644226193194</c:v>
                </c:pt>
                <c:pt idx="14">
                  <c:v>0.9165415270653462</c:v>
                </c:pt>
                <c:pt idx="15">
                  <c:v>0.9512595966960306</c:v>
                </c:pt>
                <c:pt idx="16">
                  <c:v>0.9729583902152084</c:v>
                </c:pt>
                <c:pt idx="17">
                  <c:v>0.98572238640296</c:v>
                </c:pt>
                <c:pt idx="18">
                  <c:v>0.9928134953961553</c:v>
                </c:pt>
                <c:pt idx="19">
                  <c:v>0.9965456580241528</c:v>
                </c:pt>
                <c:pt idx="20">
                  <c:v>0.9984117393381516</c:v>
                </c:pt>
                <c:pt idx="21">
                  <c:v>0.9993003494876749</c:v>
                </c:pt>
                <c:pt idx="22">
                  <c:v>0.9997042631920035</c:v>
                </c:pt>
                <c:pt idx="23">
                  <c:v>0.9998798778460596</c:v>
                </c:pt>
                <c:pt idx="24">
                  <c:v>0.9999530506185829</c:v>
                </c:pt>
                <c:pt idx="25">
                  <c:v>0.9999823197275921</c:v>
                </c:pt>
                <c:pt idx="26">
                  <c:v>0.999993577077211</c:v>
                </c:pt>
                <c:pt idx="27">
                  <c:v>0.9999977464659588</c:v>
                </c:pt>
                <c:pt idx="28">
                  <c:v>0.9999992355333689</c:v>
                </c:pt>
                <c:pt idx="29">
                  <c:v>0.9999997490048896</c:v>
                </c:pt>
                <c:pt idx="30">
                  <c:v>0.9999999201620632</c:v>
                </c:pt>
                <c:pt idx="31">
                  <c:v>0.9999999753740546</c:v>
                </c:pt>
                <c:pt idx="32">
                  <c:v>0.999999992627802</c:v>
                </c:pt>
                <c:pt idx="33">
                  <c:v>0.9999999978562103</c:v>
                </c:pt>
                <c:pt idx="34">
                  <c:v>0.9999999993939773</c:v>
                </c:pt>
                <c:pt idx="35">
                  <c:v>0.9999999998333395</c:v>
                </c:pt>
                <c:pt idx="36">
                  <c:v>0.9999999999553845</c:v>
                </c:pt>
                <c:pt idx="37">
                  <c:v>0.9999999999883695</c:v>
                </c:pt>
                <c:pt idx="38">
                  <c:v>0.9999999999970498</c:v>
                </c:pt>
                <c:pt idx="39">
                  <c:v>0.9999999999992755</c:v>
                </c:pt>
                <c:pt idx="40">
                  <c:v>0.999999999999832</c:v>
                </c:pt>
                <c:pt idx="41">
                  <c:v>0.9999999999999676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</c:numCache>
            </c:numRef>
          </c:val>
          <c:smooth val="0"/>
        </c:ser>
        <c:axId val="55662219"/>
        <c:axId val="31197924"/>
      </c:lineChart>
      <c:catAx>
        <c:axId val="36312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0474"/>
        <c:crosses val="autoZero"/>
        <c:auto val="0"/>
        <c:lblOffset val="100"/>
        <c:tickLblSkip val="5"/>
        <c:noMultiLvlLbl val="0"/>
      </c:catAx>
      <c:valAx>
        <c:axId val="5838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Prob. mass function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2881"/>
        <c:crossesAt val="1"/>
        <c:crossBetween val="between"/>
        <c:dispUnits/>
      </c:valAx>
      <c:catAx>
        <c:axId val="5566221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97924"/>
        <c:crosses val="autoZero"/>
        <c:auto val="1"/>
        <c:lblOffset val="100"/>
        <c:tickLblSkip val="1"/>
        <c:noMultiLvlLbl val="0"/>
      </c:catAx>
      <c:valAx>
        <c:axId val="3119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Função Distribuição</a:t>
                </a:r>
              </a:p>
            </c:rich>
          </c:tx>
          <c:layout>
            <c:manualLayout>
              <c:xMode val="factor"/>
              <c:yMode val="factor"/>
              <c:x val="0.24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622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3275"/>
          <c:w val="0.663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0.50125</cdr:y>
    </cdr:from>
    <cdr:to>
      <cdr:x>0.5145</cdr:x>
      <cdr:y>0.54425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14600" y="21336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11</xdr:col>
      <xdr:colOff>457200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838575" y="638175"/>
        <a:ext cx="50292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="90" zoomScaleNormal="90" zoomScalePageLayoutView="0" workbookViewId="0" topLeftCell="A1">
      <selection activeCell="D13" sqref="D13"/>
    </sheetView>
  </sheetViews>
  <sheetFormatPr defaultColWidth="11.421875" defaultRowHeight="12.75"/>
  <cols>
    <col min="1" max="1" width="13.421875" style="0" customWidth="1"/>
    <col min="2" max="2" width="11.421875" style="0" customWidth="1"/>
    <col min="3" max="3" width="20.421875" style="0" customWidth="1"/>
    <col min="4" max="4" width="11.421875" style="0" customWidth="1"/>
    <col min="5" max="5" width="0.85546875" style="0" customWidth="1"/>
    <col min="6" max="11" width="11.421875" style="0" customWidth="1"/>
    <col min="12" max="12" width="7.7109375" style="0" customWidth="1"/>
  </cols>
  <sheetData>
    <row r="1" spans="1:12" ht="24" customHeight="1" thickBot="1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26.25" customHeight="1" thickBot="1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13.5" thickBot="1">
      <c r="A3" s="18" t="s">
        <v>7</v>
      </c>
      <c r="B3" s="25">
        <v>10</v>
      </c>
      <c r="C3" s="45" t="s">
        <v>17</v>
      </c>
      <c r="D3" s="46"/>
      <c r="E3" s="17"/>
      <c r="L3" s="17"/>
    </row>
    <row r="4" spans="1:12" ht="12.75">
      <c r="A4" s="3" t="s">
        <v>0</v>
      </c>
      <c r="B4" s="6">
        <f>+B3</f>
        <v>10</v>
      </c>
      <c r="C4" s="47"/>
      <c r="D4" s="48"/>
      <c r="E4" s="17"/>
      <c r="L4" s="17"/>
    </row>
    <row r="5" spans="1:12" ht="13.5" thickBot="1">
      <c r="A5" s="4" t="s">
        <v>1</v>
      </c>
      <c r="B5" s="7">
        <f>+B3</f>
        <v>10</v>
      </c>
      <c r="C5" s="49"/>
      <c r="D5" s="50"/>
      <c r="E5" s="17"/>
      <c r="L5" s="17"/>
    </row>
    <row r="6" spans="1:12" ht="13.5" thickBot="1">
      <c r="A6" s="5" t="s">
        <v>15</v>
      </c>
      <c r="B6" s="8">
        <f>+B5^(1/2)</f>
        <v>3.1622776601683795</v>
      </c>
      <c r="E6" s="17"/>
      <c r="L6" s="17"/>
    </row>
    <row r="7" spans="1:12" ht="12.75">
      <c r="A7" s="43" t="s">
        <v>11</v>
      </c>
      <c r="B7" s="9">
        <f>IF(Plan2!L1=0,Plan1!B3-1,INT(Plan1!B3))</f>
        <v>9</v>
      </c>
      <c r="C7" s="53" t="s">
        <v>14</v>
      </c>
      <c r="D7" s="54"/>
      <c r="E7" s="17"/>
      <c r="L7" s="17"/>
    </row>
    <row r="8" spans="1:12" ht="13.5" thickBot="1">
      <c r="A8" s="44"/>
      <c r="B8" s="10">
        <f>IF(Plan2!L1=0,Plan1!B3,INT(Plan1!B3))</f>
        <v>10</v>
      </c>
      <c r="C8" s="55"/>
      <c r="D8" s="56"/>
      <c r="E8" s="17"/>
      <c r="L8" s="17"/>
    </row>
    <row r="9" spans="1:12" ht="13.5" thickBot="1">
      <c r="A9" s="1" t="s">
        <v>2</v>
      </c>
      <c r="B9" s="11">
        <f>+Plan2!D52</f>
        <v>10</v>
      </c>
      <c r="E9" s="17"/>
      <c r="L9" s="17"/>
    </row>
    <row r="10" spans="1:12" ht="15" thickBot="1">
      <c r="A10" s="19" t="s">
        <v>8</v>
      </c>
      <c r="B10" s="20">
        <f>+B3^(-1/2)</f>
        <v>0.31622776601683794</v>
      </c>
      <c r="C10" s="21" t="str">
        <f>IF(B10="Erro","-------",IF(B10&gt;0,"Assimétrica à direita",IF(B10&lt;0,"Assimétrica à esquerda","Simétrica")))</f>
        <v>Assimétrica à direita</v>
      </c>
      <c r="E10" s="17"/>
      <c r="L10" s="17"/>
    </row>
    <row r="11" spans="1:12" ht="15" thickBot="1">
      <c r="A11" s="22" t="s">
        <v>9</v>
      </c>
      <c r="B11" s="23">
        <f>1/B3</f>
        <v>0.1</v>
      </c>
      <c r="C11" s="24" t="str">
        <f>IF(B11="Erro","-------",IF(B11&gt;0,"Aguda",IF(B11&lt;0,"Achatada","Normal")))</f>
        <v>Aguda</v>
      </c>
      <c r="E11" s="17"/>
      <c r="L11" s="17"/>
    </row>
    <row r="12" spans="1:12" ht="13.5" thickBot="1">
      <c r="A12" s="51" t="s">
        <v>10</v>
      </c>
      <c r="B12" s="52"/>
      <c r="C12" s="51" t="s">
        <v>13</v>
      </c>
      <c r="D12" s="52"/>
      <c r="E12" s="17"/>
      <c r="L12" s="17"/>
    </row>
    <row r="13" spans="1:12" ht="15" thickBot="1">
      <c r="A13" s="12" t="s">
        <v>5</v>
      </c>
      <c r="B13" s="13" t="s">
        <v>6</v>
      </c>
      <c r="C13" s="12" t="s">
        <v>3</v>
      </c>
      <c r="D13" s="14" t="s">
        <v>4</v>
      </c>
      <c r="E13" s="17"/>
      <c r="L13" s="17"/>
    </row>
    <row r="14" spans="1:12" ht="12.75">
      <c r="A14" s="26">
        <v>0.1</v>
      </c>
      <c r="B14" s="15">
        <f>+Plan2!E52</f>
        <v>6</v>
      </c>
      <c r="C14" s="26">
        <v>0</v>
      </c>
      <c r="D14" s="16">
        <f>IF(C14&gt;=0,POISSON(C14,$B$3,TRUE),0)</f>
        <v>4.539992976248529E-05</v>
      </c>
      <c r="E14" s="17"/>
      <c r="L14" s="17"/>
    </row>
    <row r="15" spans="1:12" ht="12.75">
      <c r="A15" s="27">
        <v>0.25</v>
      </c>
      <c r="B15" s="15">
        <f>+Plan2!F52</f>
        <v>8</v>
      </c>
      <c r="C15" s="27">
        <v>1</v>
      </c>
      <c r="D15" s="16">
        <f>IF(C15&gt;=0,POISSON(C15,$B$3,TRUE),0)</f>
        <v>0.0004993992273873381</v>
      </c>
      <c r="E15" s="17"/>
      <c r="L15" s="17"/>
    </row>
    <row r="16" spans="1:12" ht="12.75">
      <c r="A16" s="27">
        <v>0.5</v>
      </c>
      <c r="B16" s="15">
        <f>+Plan2!G52</f>
        <v>10</v>
      </c>
      <c r="C16" s="27">
        <v>2</v>
      </c>
      <c r="D16" s="16">
        <f>IF(C16&gt;=0,POISSON(C16,$B$3,TRUE),0)</f>
        <v>0.0027693957155116022</v>
      </c>
      <c r="E16" s="17"/>
      <c r="L16" s="17"/>
    </row>
    <row r="17" spans="1:12" ht="12.75">
      <c r="A17" s="27">
        <v>0.75</v>
      </c>
      <c r="B17" s="15">
        <f>+Plan2!H52</f>
        <v>12</v>
      </c>
      <c r="C17" s="27">
        <v>3</v>
      </c>
      <c r="D17" s="16">
        <f>IF(C17&gt;=0,POISSON(C17,$B$3,TRUE),0)</f>
        <v>0.010336050675925815</v>
      </c>
      <c r="E17" s="17"/>
      <c r="L17" s="17"/>
    </row>
    <row r="18" spans="1:12" ht="12.75" customHeight="1" thickBot="1">
      <c r="A18" s="28">
        <v>0.9</v>
      </c>
      <c r="B18" s="15">
        <f>+Plan2!I52</f>
        <v>14</v>
      </c>
      <c r="C18" s="28">
        <v>4</v>
      </c>
      <c r="D18" s="16">
        <f>IF(C18&gt;=0,POISSON(C18,$B$3,TRUE),0)</f>
        <v>0.02925268807696135</v>
      </c>
      <c r="E18" s="17"/>
      <c r="F18" s="17"/>
      <c r="L18" s="17"/>
    </row>
    <row r="19" spans="1:12" ht="13.5" thickBot="1">
      <c r="A19" s="57" t="s">
        <v>12</v>
      </c>
      <c r="B19" s="58"/>
      <c r="C19" s="58"/>
      <c r="D19" s="59"/>
      <c r="E19" s="17"/>
      <c r="L19" s="17"/>
    </row>
    <row r="20" spans="1:12" ht="4.5" customHeight="1" thickBot="1">
      <c r="A20" s="17"/>
      <c r="B20" s="17"/>
      <c r="C20" s="17"/>
      <c r="D20" s="17"/>
      <c r="E20" s="17"/>
      <c r="L20" s="17"/>
    </row>
    <row r="21" spans="1:12" ht="12.75">
      <c r="A21" s="60" t="s">
        <v>19</v>
      </c>
      <c r="B21" s="35"/>
      <c r="C21" s="35"/>
      <c r="D21" s="36"/>
      <c r="E21" s="17"/>
      <c r="L21" s="17"/>
    </row>
    <row r="22" spans="1:12" ht="12.75">
      <c r="A22" s="37"/>
      <c r="B22" s="38"/>
      <c r="C22" s="38"/>
      <c r="D22" s="39"/>
      <c r="E22" s="17"/>
      <c r="L22" s="17"/>
    </row>
    <row r="23" spans="1:12" ht="12.75">
      <c r="A23" s="37"/>
      <c r="B23" s="38"/>
      <c r="C23" s="38"/>
      <c r="D23" s="39"/>
      <c r="E23" s="17"/>
      <c r="L23" s="17"/>
    </row>
    <row r="24" spans="1:12" ht="12.75">
      <c r="A24" s="37"/>
      <c r="B24" s="38"/>
      <c r="C24" s="38"/>
      <c r="D24" s="39"/>
      <c r="E24" s="17"/>
      <c r="L24" s="17"/>
    </row>
    <row r="25" spans="1:12" ht="12.75">
      <c r="A25" s="37"/>
      <c r="B25" s="38"/>
      <c r="C25" s="38"/>
      <c r="D25" s="39"/>
      <c r="E25" s="17"/>
      <c r="L25" s="17"/>
    </row>
    <row r="26" spans="1:12" ht="12.75">
      <c r="A26" s="37"/>
      <c r="B26" s="38"/>
      <c r="C26" s="38"/>
      <c r="D26" s="39"/>
      <c r="E26" s="17"/>
      <c r="L26" s="17"/>
    </row>
    <row r="27" spans="1:12" ht="12.75">
      <c r="A27" s="37"/>
      <c r="B27" s="38"/>
      <c r="C27" s="38"/>
      <c r="D27" s="39"/>
      <c r="E27" s="17"/>
      <c r="L27" s="17"/>
    </row>
    <row r="28" spans="1:12" ht="12.75">
      <c r="A28" s="37"/>
      <c r="B28" s="38"/>
      <c r="C28" s="38"/>
      <c r="D28" s="39"/>
      <c r="E28" s="17"/>
      <c r="F28" s="17"/>
      <c r="G28" s="17"/>
      <c r="H28" s="17"/>
      <c r="I28" s="17"/>
      <c r="J28" s="17"/>
      <c r="K28" s="17"/>
      <c r="L28" s="17"/>
    </row>
    <row r="29" spans="1:12" ht="3.75" customHeight="1">
      <c r="A29" s="37"/>
      <c r="B29" s="38"/>
      <c r="C29" s="38"/>
      <c r="D29" s="39"/>
      <c r="E29" s="17"/>
      <c r="F29" s="17"/>
      <c r="G29" s="17"/>
      <c r="H29" s="17"/>
      <c r="I29" s="17"/>
      <c r="J29" s="17"/>
      <c r="K29" s="17"/>
      <c r="L29" s="17"/>
    </row>
    <row r="30" spans="1:5" ht="12.75">
      <c r="A30" s="37"/>
      <c r="B30" s="38"/>
      <c r="C30" s="38"/>
      <c r="D30" s="39"/>
      <c r="E30" s="17"/>
    </row>
    <row r="31" spans="1:5" ht="12.75">
      <c r="A31" s="37"/>
      <c r="B31" s="38"/>
      <c r="C31" s="38"/>
      <c r="D31" s="39"/>
      <c r="E31" s="17"/>
    </row>
    <row r="32" spans="1:5" ht="12.75">
      <c r="A32" s="37"/>
      <c r="B32" s="38"/>
      <c r="C32" s="38"/>
      <c r="D32" s="39"/>
      <c r="E32" s="17"/>
    </row>
    <row r="33" spans="1:5" ht="12.75">
      <c r="A33" s="37"/>
      <c r="B33" s="38"/>
      <c r="C33" s="38"/>
      <c r="D33" s="39"/>
      <c r="E33" s="17"/>
    </row>
    <row r="34" spans="1:5" ht="3.75" customHeight="1">
      <c r="A34" s="37"/>
      <c r="B34" s="38"/>
      <c r="C34" s="38"/>
      <c r="D34" s="39"/>
      <c r="E34" s="17"/>
    </row>
    <row r="35" spans="1:5" ht="13.5" thickBot="1">
      <c r="A35" s="40"/>
      <c r="B35" s="41"/>
      <c r="C35" s="41"/>
      <c r="D35" s="42"/>
      <c r="E35" s="17"/>
    </row>
    <row r="36" spans="1:5" ht="4.5" customHeight="1">
      <c r="A36" s="17"/>
      <c r="B36" s="17"/>
      <c r="C36" s="17"/>
      <c r="D36" s="17"/>
      <c r="E36" s="17"/>
    </row>
  </sheetData>
  <sheetProtection/>
  <mergeCells count="9">
    <mergeCell ref="A1:L1"/>
    <mergeCell ref="A2:L2"/>
    <mergeCell ref="A21:D35"/>
    <mergeCell ref="A7:A8"/>
    <mergeCell ref="C3:D5"/>
    <mergeCell ref="A12:B12"/>
    <mergeCell ref="C12:D12"/>
    <mergeCell ref="C7:D8"/>
    <mergeCell ref="A19:D19"/>
  </mergeCells>
  <printOptions/>
  <pageMargins left="0.787401575" right="0.787401575" top="0.984251969" bottom="0.984251969" header="0" footer="0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PageLayoutView="0" workbookViewId="0" topLeftCell="A22">
      <selection activeCell="I52" sqref="I52"/>
    </sheetView>
  </sheetViews>
  <sheetFormatPr defaultColWidth="11.421875" defaultRowHeight="12.75"/>
  <cols>
    <col min="1" max="9" width="11.421875" style="0" customWidth="1"/>
    <col min="10" max="10" width="12.421875" style="0" bestFit="1" customWidth="1"/>
  </cols>
  <sheetData>
    <row r="1" spans="1:12" ht="12.75">
      <c r="A1">
        <v>0</v>
      </c>
      <c r="B1">
        <f>POISSON(A1,Plan1!$B$3,FALSE)</f>
        <v>4.539992976248529E-05</v>
      </c>
      <c r="C1">
        <f>POISSON(A1,Plan1!$B$3,TRUE)</f>
        <v>4.539992976248529E-05</v>
      </c>
      <c r="D1">
        <f>IF(C1&lt;1/2,A2)</f>
        <v>1</v>
      </c>
      <c r="E1">
        <f>IF(C1&lt;Plan1!$A$14,A2)</f>
        <v>1</v>
      </c>
      <c r="F1">
        <f>IF(C1&lt;Plan1!$A$15,A2)</f>
        <v>1</v>
      </c>
      <c r="G1">
        <f>IF(C1&lt;Plan1!$A$16,A2)</f>
        <v>1</v>
      </c>
      <c r="H1">
        <f>IF(C1&lt;Plan1!$A$17,A2)</f>
        <v>1</v>
      </c>
      <c r="I1">
        <f>IF(C1&lt;Plan1!$A$18,A2)</f>
        <v>1</v>
      </c>
      <c r="J1">
        <f>+EXP(-((A1-Plan1!$B$3)^2)/(2*Plan1!$B$3))/(2*PI()*Plan1!$B$3)^(1/2)</f>
        <v>0.0008500366602520341</v>
      </c>
      <c r="L1">
        <f>+TRUNC(Plan1!B3)-Plan1!B3</f>
        <v>0</v>
      </c>
    </row>
    <row r="2" spans="1:10" ht="12.75">
      <c r="A2">
        <f>+A1+1</f>
        <v>1</v>
      </c>
      <c r="B2">
        <f>POISSON(A2,Plan1!$B$3,FALSE)</f>
        <v>0.00045399929762485284</v>
      </c>
      <c r="C2">
        <f>POISSON(A2,Plan1!$B$3,TRUE)</f>
        <v>0.0004993992273873381</v>
      </c>
      <c r="D2">
        <f aca="true" t="shared" si="0" ref="D2:D51">IF(C2&lt;1/2,A3)</f>
        <v>2</v>
      </c>
      <c r="E2">
        <f>IF(C2&lt;Plan1!$A$14,A3)</f>
        <v>2</v>
      </c>
      <c r="F2">
        <f>IF(C2&lt;Plan1!$A$15,A3)</f>
        <v>2</v>
      </c>
      <c r="G2">
        <f>IF(C2&lt;Plan1!$A$16,A3)</f>
        <v>2</v>
      </c>
      <c r="H2">
        <f>IF(C2&lt;Plan1!$A$17,A3)</f>
        <v>2</v>
      </c>
      <c r="I2">
        <f>IF(C2&lt;Plan1!$A$18,A3)</f>
        <v>2</v>
      </c>
      <c r="J2">
        <f>+EXP(-((A2-Plan1!$B$3)^2)/(2*Plan1!$B$3))/(2*PI()*Plan1!$B$3)^(1/2)</f>
        <v>0.0021979480031862676</v>
      </c>
    </row>
    <row r="3" spans="1:10" ht="12.75">
      <c r="A3">
        <f aca="true" t="shared" si="1" ref="A3:A51">+A2+1</f>
        <v>2</v>
      </c>
      <c r="B3">
        <f>POISSON(A3,Plan1!$B$3,FALSE)</f>
        <v>0.0022699964881242644</v>
      </c>
      <c r="C3">
        <f>POISSON(A3,Plan1!$B$3,TRUE)</f>
        <v>0.0027693957155116022</v>
      </c>
      <c r="D3">
        <f t="shared" si="0"/>
        <v>3</v>
      </c>
      <c r="E3">
        <f>IF(C3&lt;Plan1!$A$14,A4)</f>
        <v>3</v>
      </c>
      <c r="F3">
        <f>IF(C3&lt;Plan1!$A$15,A4)</f>
        <v>3</v>
      </c>
      <c r="G3">
        <f>IF(C3&lt;Plan1!$A$16,A4)</f>
        <v>3</v>
      </c>
      <c r="H3">
        <f>IF(C3&lt;Plan1!$A$17,A4)</f>
        <v>3</v>
      </c>
      <c r="I3">
        <f>IF(C3&lt;Plan1!$A$18,A4)</f>
        <v>3</v>
      </c>
      <c r="J3">
        <f>+EXP(-((A3-Plan1!$B$3)^2)/(2*Plan1!$B$3))/(2*PI()*Plan1!$B$3)^(1/2)</f>
        <v>0.005142422126351767</v>
      </c>
    </row>
    <row r="4" spans="1:10" ht="12.75">
      <c r="A4">
        <f t="shared" si="1"/>
        <v>3</v>
      </c>
      <c r="B4">
        <f>POISSON(A4,Plan1!$B$3,FALSE)</f>
        <v>0.007566654960414214</v>
      </c>
      <c r="C4">
        <f>POISSON(A4,Plan1!$B$3,TRUE)</f>
        <v>0.010336050675925815</v>
      </c>
      <c r="D4">
        <f t="shared" si="0"/>
        <v>4</v>
      </c>
      <c r="E4">
        <f>IF(C4&lt;Plan1!$A$14,A5)</f>
        <v>4</v>
      </c>
      <c r="F4">
        <f>IF(C4&lt;Plan1!$A$15,A5)</f>
        <v>4</v>
      </c>
      <c r="G4">
        <f>IF(C4&lt;Plan1!$A$16,A5)</f>
        <v>4</v>
      </c>
      <c r="H4">
        <f>IF(C4&lt;Plan1!$A$17,A5)</f>
        <v>4</v>
      </c>
      <c r="I4">
        <f>IF(C4&lt;Plan1!$A$18,A5)</f>
        <v>4</v>
      </c>
      <c r="J4">
        <f>+EXP(-((A4-Plan1!$B$3)^2)/(2*Plan1!$B$3))/(2*PI()*Plan1!$B$3)^(1/2)</f>
        <v>0.010886507726916076</v>
      </c>
    </row>
    <row r="5" spans="1:10" ht="12.75">
      <c r="A5">
        <f t="shared" si="1"/>
        <v>4</v>
      </c>
      <c r="B5">
        <f>POISSON(A5,Plan1!$B$3,FALSE)</f>
        <v>0.018916637401035535</v>
      </c>
      <c r="C5">
        <f>POISSON(A5,Plan1!$B$3,TRUE)</f>
        <v>0.02925268807696135</v>
      </c>
      <c r="D5">
        <f t="shared" si="0"/>
        <v>5</v>
      </c>
      <c r="E5">
        <f>IF(C5&lt;Plan1!$A$14,A6)</f>
        <v>5</v>
      </c>
      <c r="F5">
        <f>IF(C5&lt;Plan1!$A$15,A6)</f>
        <v>5</v>
      </c>
      <c r="G5">
        <f>IF(C5&lt;Plan1!$A$16,A6)</f>
        <v>5</v>
      </c>
      <c r="H5">
        <f>IF(C5&lt;Plan1!$A$17,A6)</f>
        <v>5</v>
      </c>
      <c r="I5">
        <f>IF(C5&lt;Plan1!$A$18,A6)</f>
        <v>5</v>
      </c>
      <c r="J5">
        <f>+EXP(-((A5-Plan1!$B$3)^2)/(2*Plan1!$B$3))/(2*PI()*Plan1!$B$3)^(1/2)</f>
        <v>0.020853550036283006</v>
      </c>
    </row>
    <row r="6" spans="1:10" ht="12.75">
      <c r="A6">
        <f t="shared" si="1"/>
        <v>5</v>
      </c>
      <c r="B6">
        <f>POISSON(A6,Plan1!$B$3,FALSE)</f>
        <v>0.03783327480207107</v>
      </c>
      <c r="C6">
        <f>POISSON(A6,Plan1!$B$3,TRUE)</f>
        <v>0.06708596287903242</v>
      </c>
      <c r="D6">
        <f t="shared" si="0"/>
        <v>6</v>
      </c>
      <c r="E6">
        <f>IF(C6&lt;Plan1!$A$14,A7)</f>
        <v>6</v>
      </c>
      <c r="F6">
        <f>IF(C6&lt;Plan1!$A$15,A7)</f>
        <v>6</v>
      </c>
      <c r="G6">
        <f>IF(C6&lt;Plan1!$A$16,A7)</f>
        <v>6</v>
      </c>
      <c r="H6">
        <f>IF(C6&lt;Plan1!$A$17,A7)</f>
        <v>6</v>
      </c>
      <c r="I6">
        <f>IF(C6&lt;Plan1!$A$18,A7)</f>
        <v>6</v>
      </c>
      <c r="J6">
        <f>+EXP(-((A6-Plan1!$B$3)^2)/(2*Plan1!$B$3))/(2*PI()*Plan1!$B$3)^(1/2)</f>
        <v>0.036144478533636254</v>
      </c>
    </row>
    <row r="7" spans="1:10" ht="12.75">
      <c r="A7">
        <f t="shared" si="1"/>
        <v>6</v>
      </c>
      <c r="B7">
        <f>POISSON(A7,Plan1!$B$3,FALSE)</f>
        <v>0.06305545800345178</v>
      </c>
      <c r="C7">
        <f>POISSON(A7,Plan1!$B$3,TRUE)</f>
        <v>0.1301414208824842</v>
      </c>
      <c r="D7">
        <f t="shared" si="0"/>
        <v>7</v>
      </c>
      <c r="E7" t="b">
        <f>IF(C7&lt;Plan1!$A$14,A8)</f>
        <v>0</v>
      </c>
      <c r="F7">
        <f>IF(C7&lt;Plan1!$A$15,A8)</f>
        <v>7</v>
      </c>
      <c r="G7">
        <f>IF(C7&lt;Plan1!$A$16,A8)</f>
        <v>7</v>
      </c>
      <c r="H7">
        <f>IF(C7&lt;Plan1!$A$17,A8)</f>
        <v>7</v>
      </c>
      <c r="I7">
        <f>IF(C7&lt;Plan1!$A$18,A8)</f>
        <v>7</v>
      </c>
      <c r="J7">
        <f>+EXP(-((A7-Plan1!$B$3)^2)/(2*Plan1!$B$3))/(2*PI()*Plan1!$B$3)^(1/2)</f>
        <v>0.05668582612248956</v>
      </c>
    </row>
    <row r="8" spans="1:10" ht="12.75">
      <c r="A8">
        <f t="shared" si="1"/>
        <v>7</v>
      </c>
      <c r="B8">
        <f>POISSON(A8,Plan1!$B$3,FALSE)</f>
        <v>0.09007922571921684</v>
      </c>
      <c r="C8">
        <f>POISSON(A8,Plan1!$B$3,TRUE)</f>
        <v>0.22022064660170104</v>
      </c>
      <c r="D8">
        <f t="shared" si="0"/>
        <v>8</v>
      </c>
      <c r="E8" t="b">
        <f>IF(C8&lt;Plan1!$A$14,A9)</f>
        <v>0</v>
      </c>
      <c r="F8">
        <f>IF(C8&lt;Plan1!$A$15,A9)</f>
        <v>8</v>
      </c>
      <c r="G8">
        <f>IF(C8&lt;Plan1!$A$16,A9)</f>
        <v>8</v>
      </c>
      <c r="H8">
        <f>IF(C8&lt;Plan1!$A$17,A9)</f>
        <v>8</v>
      </c>
      <c r="I8">
        <f>IF(C8&lt;Plan1!$A$18,A9)</f>
        <v>8</v>
      </c>
      <c r="J8">
        <f>+EXP(-((A8-Plan1!$B$3)^2)/(2*Plan1!$B$3))/(2*PI()*Plan1!$B$3)^(1/2)</f>
        <v>0.08044101631562489</v>
      </c>
    </row>
    <row r="9" spans="1:10" ht="12.75">
      <c r="A9">
        <f t="shared" si="1"/>
        <v>8</v>
      </c>
      <c r="B9">
        <f>POISSON(A9,Plan1!$B$3,FALSE)</f>
        <v>0.11259903214902103</v>
      </c>
      <c r="C9">
        <f>POISSON(A9,Plan1!$B$3,TRUE)</f>
        <v>0.3328196787507221</v>
      </c>
      <c r="D9">
        <f t="shared" si="0"/>
        <v>9</v>
      </c>
      <c r="E9" t="b">
        <f>IF(C9&lt;Plan1!$A$14,A10)</f>
        <v>0</v>
      </c>
      <c r="F9" t="b">
        <f>IF(C9&lt;Plan1!$A$15,A10)</f>
        <v>0</v>
      </c>
      <c r="G9">
        <f>IF(C9&lt;Plan1!$A$16,A10)</f>
        <v>9</v>
      </c>
      <c r="H9">
        <f>IF(C9&lt;Plan1!$A$17,A10)</f>
        <v>9</v>
      </c>
      <c r="I9">
        <f>IF(C9&lt;Plan1!$A$18,A10)</f>
        <v>9</v>
      </c>
      <c r="J9">
        <f>+EXP(-((A9-Plan1!$B$3)^2)/(2*Plan1!$B$3))/(2*PI()*Plan1!$B$3)^(1/2)</f>
        <v>0.10328830949345566</v>
      </c>
    </row>
    <row r="10" spans="1:10" ht="12.75">
      <c r="A10">
        <f t="shared" si="1"/>
        <v>9</v>
      </c>
      <c r="B10">
        <f>POISSON(A10,Plan1!$B$3,FALSE)</f>
        <v>0.1251100357211345</v>
      </c>
      <c r="C10">
        <f>POISSON(A10,Plan1!$B$3,TRUE)</f>
        <v>0.4579297144718566</v>
      </c>
      <c r="D10">
        <f t="shared" si="0"/>
        <v>10</v>
      </c>
      <c r="E10" t="b">
        <f>IF(C10&lt;Plan1!$A$14,A11)</f>
        <v>0</v>
      </c>
      <c r="F10" t="b">
        <f>IF(C10&lt;Plan1!$A$15,A11)</f>
        <v>0</v>
      </c>
      <c r="G10">
        <f>IF(C10&lt;Plan1!$A$16,A11)</f>
        <v>10</v>
      </c>
      <c r="H10">
        <f>IF(C10&lt;Plan1!$A$17,A11)</f>
        <v>10</v>
      </c>
      <c r="I10">
        <f>IF(C10&lt;Plan1!$A$18,A11)</f>
        <v>10</v>
      </c>
      <c r="J10">
        <f>+EXP(-((A10-Plan1!$B$3)^2)/(2*Plan1!$B$3))/(2*PI()*Plan1!$B$3)^(1/2)</f>
        <v>0.1200038948430136</v>
      </c>
    </row>
    <row r="11" spans="1:10" ht="12.75">
      <c r="A11">
        <f t="shared" si="1"/>
        <v>10</v>
      </c>
      <c r="B11">
        <f>POISSON(A11,Plan1!$B$3,FALSE)</f>
        <v>0.1251100357211345</v>
      </c>
      <c r="C11">
        <f>POISSON(A11,Plan1!$B$3,TRUE)</f>
        <v>0.5830397501929913</v>
      </c>
      <c r="D11" t="b">
        <f t="shared" si="0"/>
        <v>0</v>
      </c>
      <c r="E11" t="b">
        <f>IF(C11&lt;Plan1!$A$14,A12)</f>
        <v>0</v>
      </c>
      <c r="F11" t="b">
        <f>IF(C11&lt;Plan1!$A$15,A12)</f>
        <v>0</v>
      </c>
      <c r="G11" t="b">
        <f>IF(C11&lt;Plan1!$A$16,A12)</f>
        <v>0</v>
      </c>
      <c r="H11">
        <f>IF(C11&lt;Plan1!$A$17,A12)</f>
        <v>11</v>
      </c>
      <c r="I11">
        <f>IF(C11&lt;Plan1!$A$18,A12)</f>
        <v>11</v>
      </c>
      <c r="J11">
        <f>+EXP(-((A11-Plan1!$B$3)^2)/(2*Plan1!$B$3))/(2*PI()*Plan1!$B$3)^(1/2)</f>
        <v>0.126156626101008</v>
      </c>
    </row>
    <row r="12" spans="1:10" ht="12.75">
      <c r="A12">
        <f t="shared" si="1"/>
        <v>11</v>
      </c>
      <c r="B12">
        <f>POISSON(A12,Plan1!$B$3,FALSE)</f>
        <v>0.11373639611012226</v>
      </c>
      <c r="C12">
        <f>POISSON(A12,Plan1!$B$3,TRUE)</f>
        <v>0.6967761463031135</v>
      </c>
      <c r="D12" t="b">
        <f t="shared" si="0"/>
        <v>0</v>
      </c>
      <c r="E12" t="b">
        <f>IF(C12&lt;Plan1!$A$14,A13)</f>
        <v>0</v>
      </c>
      <c r="F12" t="b">
        <f>IF(C12&lt;Plan1!$A$15,A13)</f>
        <v>0</v>
      </c>
      <c r="G12" t="b">
        <f>IF(C12&lt;Plan1!$A$16,A13)</f>
        <v>0</v>
      </c>
      <c r="H12">
        <f>IF(C12&lt;Plan1!$A$17,A13)</f>
        <v>12</v>
      </c>
      <c r="I12">
        <f>IF(C12&lt;Plan1!$A$18,A13)</f>
        <v>12</v>
      </c>
      <c r="J12">
        <f>+EXP(-((A12-Plan1!$B$3)^2)/(2*Plan1!$B$3))/(2*PI()*Plan1!$B$3)^(1/2)</f>
        <v>0.1200038948430136</v>
      </c>
    </row>
    <row r="13" spans="1:10" ht="12.75">
      <c r="A13">
        <f t="shared" si="1"/>
        <v>12</v>
      </c>
      <c r="B13">
        <f>POISSON(A13,Plan1!$B$3,FALSE)</f>
        <v>0.09478033009176855</v>
      </c>
      <c r="C13">
        <f>POISSON(A13,Plan1!$B$3,TRUE)</f>
        <v>0.791556476394882</v>
      </c>
      <c r="D13" t="b">
        <f t="shared" si="0"/>
        <v>0</v>
      </c>
      <c r="E13" t="b">
        <f>IF(C13&lt;Plan1!$A$14,A14)</f>
        <v>0</v>
      </c>
      <c r="F13" t="b">
        <f>IF(C13&lt;Plan1!$A$15,A14)</f>
        <v>0</v>
      </c>
      <c r="G13" t="b">
        <f>IF(C13&lt;Plan1!$A$16,A14)</f>
        <v>0</v>
      </c>
      <c r="H13" t="b">
        <f>IF(C13&lt;Plan1!$A$17,A14)</f>
        <v>0</v>
      </c>
      <c r="I13">
        <f>IF(C13&lt;Plan1!$A$18,A14)</f>
        <v>13</v>
      </c>
      <c r="J13">
        <f>+EXP(-((A13-Plan1!$B$3)^2)/(2*Plan1!$B$3))/(2*PI()*Plan1!$B$3)^(1/2)</f>
        <v>0.10328830949345566</v>
      </c>
    </row>
    <row r="14" spans="1:10" ht="12.75">
      <c r="A14">
        <f t="shared" si="1"/>
        <v>13</v>
      </c>
      <c r="B14">
        <f>POISSON(A14,Plan1!$B$3,FALSE)</f>
        <v>0.07290794622443734</v>
      </c>
      <c r="C14">
        <f>POISSON(A14,Plan1!$B$3,TRUE)</f>
        <v>0.8644644226193194</v>
      </c>
      <c r="D14" t="b">
        <f t="shared" si="0"/>
        <v>0</v>
      </c>
      <c r="E14" t="b">
        <f>IF(C14&lt;Plan1!$A$14,A15)</f>
        <v>0</v>
      </c>
      <c r="F14" t="b">
        <f>IF(C14&lt;Plan1!$A$15,A15)</f>
        <v>0</v>
      </c>
      <c r="G14" t="b">
        <f>IF(C14&lt;Plan1!$A$16,A15)</f>
        <v>0</v>
      </c>
      <c r="H14" t="b">
        <f>IF(C14&lt;Plan1!$A$17,A15)</f>
        <v>0</v>
      </c>
      <c r="I14">
        <f>IF(C14&lt;Plan1!$A$18,A15)</f>
        <v>14</v>
      </c>
      <c r="J14">
        <f>+EXP(-((A14-Plan1!$B$3)^2)/(2*Plan1!$B$3))/(2*PI()*Plan1!$B$3)^(1/2)</f>
        <v>0.08044101631562489</v>
      </c>
    </row>
    <row r="15" spans="1:10" ht="12.75">
      <c r="A15">
        <f t="shared" si="1"/>
        <v>14</v>
      </c>
      <c r="B15">
        <f>POISSON(A15,Plan1!$B$3,FALSE)</f>
        <v>0.05207710444602667</v>
      </c>
      <c r="C15">
        <f>POISSON(A15,Plan1!$B$3,TRUE)</f>
        <v>0.9165415270653462</v>
      </c>
      <c r="D15" t="b">
        <f t="shared" si="0"/>
        <v>0</v>
      </c>
      <c r="E15" t="b">
        <f>IF(C15&lt;Plan1!$A$14,A16)</f>
        <v>0</v>
      </c>
      <c r="F15" t="b">
        <f>IF(C15&lt;Plan1!$A$15,A16)</f>
        <v>0</v>
      </c>
      <c r="G15" t="b">
        <f>IF(C15&lt;Plan1!$A$16,A16)</f>
        <v>0</v>
      </c>
      <c r="H15" t="b">
        <f>IF(C15&lt;Plan1!$A$17,A16)</f>
        <v>0</v>
      </c>
      <c r="I15" t="b">
        <f>IF(C15&lt;Plan1!$A$18,A16)</f>
        <v>0</v>
      </c>
      <c r="J15">
        <f>+EXP(-((A15-Plan1!$B$3)^2)/(2*Plan1!$B$3))/(2*PI()*Plan1!$B$3)^(1/2)</f>
        <v>0.05668582612248956</v>
      </c>
    </row>
    <row r="16" spans="1:10" ht="12.75">
      <c r="A16">
        <f t="shared" si="1"/>
        <v>15</v>
      </c>
      <c r="B16">
        <f>POISSON(A16,Plan1!$B$3,FALSE)</f>
        <v>0.03471806963068445</v>
      </c>
      <c r="C16">
        <f>POISSON(A16,Plan1!$B$3,TRUE)</f>
        <v>0.9512595966960306</v>
      </c>
      <c r="D16" t="b">
        <f t="shared" si="0"/>
        <v>0</v>
      </c>
      <c r="E16" t="b">
        <f>IF(C16&lt;Plan1!$A$14,A17)</f>
        <v>0</v>
      </c>
      <c r="F16" t="b">
        <f>IF(C16&lt;Plan1!$A$15,A17)</f>
        <v>0</v>
      </c>
      <c r="G16" t="b">
        <f>IF(C16&lt;Plan1!$A$16,A17)</f>
        <v>0</v>
      </c>
      <c r="H16" t="b">
        <f>IF(C16&lt;Plan1!$A$17,A17)</f>
        <v>0</v>
      </c>
      <c r="I16" t="b">
        <f>IF(C16&lt;Plan1!$A$18,A17)</f>
        <v>0</v>
      </c>
      <c r="J16">
        <f>+EXP(-((A16-Plan1!$B$3)^2)/(2*Plan1!$B$3))/(2*PI()*Plan1!$B$3)^(1/2)</f>
        <v>0.036144478533636254</v>
      </c>
    </row>
    <row r="17" spans="1:10" ht="12.75">
      <c r="A17">
        <f t="shared" si="1"/>
        <v>16</v>
      </c>
      <c r="B17">
        <f>POISSON(A17,Plan1!$B$3,FALSE)</f>
        <v>0.02169879351917778</v>
      </c>
      <c r="C17">
        <f>POISSON(A17,Plan1!$B$3,TRUE)</f>
        <v>0.9729583902152084</v>
      </c>
      <c r="D17" t="b">
        <f t="shared" si="0"/>
        <v>0</v>
      </c>
      <c r="E17" t="b">
        <f>IF(C17&lt;Plan1!$A$14,A18)</f>
        <v>0</v>
      </c>
      <c r="F17" t="b">
        <f>IF(C17&lt;Plan1!$A$15,A18)</f>
        <v>0</v>
      </c>
      <c r="G17" t="b">
        <f>IF(C17&lt;Plan1!$A$16,A18)</f>
        <v>0</v>
      </c>
      <c r="H17" t="b">
        <f>IF(C17&lt;Plan1!$A$17,A18)</f>
        <v>0</v>
      </c>
      <c r="I17" t="b">
        <f>IF(C17&lt;Plan1!$A$18,A18)</f>
        <v>0</v>
      </c>
      <c r="J17">
        <f>+EXP(-((A17-Plan1!$B$3)^2)/(2*Plan1!$B$3))/(2*PI()*Plan1!$B$3)^(1/2)</f>
        <v>0.020853550036283006</v>
      </c>
    </row>
    <row r="18" spans="1:10" ht="12.75">
      <c r="A18">
        <f t="shared" si="1"/>
        <v>17</v>
      </c>
      <c r="B18">
        <f>POISSON(A18,Plan1!$B$3,FALSE)</f>
        <v>0.012763996187751637</v>
      </c>
      <c r="C18">
        <f>POISSON(A18,Plan1!$B$3,TRUE)</f>
        <v>0.98572238640296</v>
      </c>
      <c r="D18" t="b">
        <f t="shared" si="0"/>
        <v>0</v>
      </c>
      <c r="E18" t="b">
        <f>IF(C18&lt;Plan1!$A$14,A19)</f>
        <v>0</v>
      </c>
      <c r="F18" t="b">
        <f>IF(C18&lt;Plan1!$A$15,A19)</f>
        <v>0</v>
      </c>
      <c r="G18" t="b">
        <f>IF(C18&lt;Plan1!$A$16,A19)</f>
        <v>0</v>
      </c>
      <c r="H18" t="b">
        <f>IF(C18&lt;Plan1!$A$17,A19)</f>
        <v>0</v>
      </c>
      <c r="I18" t="b">
        <f>IF(C18&lt;Plan1!$A$18,A19)</f>
        <v>0</v>
      </c>
      <c r="J18">
        <f>+EXP(-((A18-Plan1!$B$3)^2)/(2*Plan1!$B$3))/(2*PI()*Plan1!$B$3)^(1/2)</f>
        <v>0.010886507726916076</v>
      </c>
    </row>
    <row r="19" spans="1:10" ht="12.75">
      <c r="A19">
        <f t="shared" si="1"/>
        <v>18</v>
      </c>
      <c r="B19">
        <f>POISSON(A19,Plan1!$B$3,FALSE)</f>
        <v>0.0070911089931953546</v>
      </c>
      <c r="C19">
        <f>POISSON(A19,Plan1!$B$3,TRUE)</f>
        <v>0.9928134953961553</v>
      </c>
      <c r="D19" t="b">
        <f t="shared" si="0"/>
        <v>0</v>
      </c>
      <c r="E19" t="b">
        <f>IF(C19&lt;Plan1!$A$14,A20)</f>
        <v>0</v>
      </c>
      <c r="F19" t="b">
        <f>IF(C19&lt;Plan1!$A$15,A20)</f>
        <v>0</v>
      </c>
      <c r="G19" t="b">
        <f>IF(C19&lt;Plan1!$A$16,A20)</f>
        <v>0</v>
      </c>
      <c r="H19" t="b">
        <f>IF(C19&lt;Plan1!$A$17,A20)</f>
        <v>0</v>
      </c>
      <c r="I19" t="b">
        <f>IF(C19&lt;Plan1!$A$18,A20)</f>
        <v>0</v>
      </c>
      <c r="J19">
        <f>+EXP(-((A19-Plan1!$B$3)^2)/(2*Plan1!$B$3))/(2*PI()*Plan1!$B$3)^(1/2)</f>
        <v>0.005142422126351767</v>
      </c>
    </row>
    <row r="20" spans="1:10" ht="12.75">
      <c r="A20">
        <f t="shared" si="1"/>
        <v>19</v>
      </c>
      <c r="B20">
        <f>POISSON(A20,Plan1!$B$3,FALSE)</f>
        <v>0.003732162627997555</v>
      </c>
      <c r="C20">
        <f>POISSON(A20,Plan1!$B$3,TRUE)</f>
        <v>0.9965456580241528</v>
      </c>
      <c r="D20" t="b">
        <f t="shared" si="0"/>
        <v>0</v>
      </c>
      <c r="E20" t="b">
        <f>IF(C20&lt;Plan1!$A$14,A21)</f>
        <v>0</v>
      </c>
      <c r="F20" t="b">
        <f>IF(C20&lt;Plan1!$A$15,A21)</f>
        <v>0</v>
      </c>
      <c r="G20" t="b">
        <f>IF(C20&lt;Plan1!$A$16,A21)</f>
        <v>0</v>
      </c>
      <c r="H20" t="b">
        <f>IF(C20&lt;Plan1!$A$17,A21)</f>
        <v>0</v>
      </c>
      <c r="I20" t="b">
        <f>IF(C20&lt;Plan1!$A$18,A21)</f>
        <v>0</v>
      </c>
      <c r="J20">
        <f>+EXP(-((A20-Plan1!$B$3)^2)/(2*Plan1!$B$3))/(2*PI()*Plan1!$B$3)^(1/2)</f>
        <v>0.0021979480031862676</v>
      </c>
    </row>
    <row r="21" spans="1:10" ht="12.75">
      <c r="A21">
        <f t="shared" si="1"/>
        <v>20</v>
      </c>
      <c r="B21">
        <f>POISSON(A21,Plan1!$B$3,FALSE)</f>
        <v>0.0018660813139987774</v>
      </c>
      <c r="C21">
        <f>POISSON(A21,Plan1!$B$3,TRUE)</f>
        <v>0.9984117393381516</v>
      </c>
      <c r="D21" t="b">
        <f t="shared" si="0"/>
        <v>0</v>
      </c>
      <c r="E21" t="b">
        <f>IF(C21&lt;Plan1!$A$14,A22)</f>
        <v>0</v>
      </c>
      <c r="F21" t="b">
        <f>IF(C21&lt;Plan1!$A$15,A22)</f>
        <v>0</v>
      </c>
      <c r="G21" t="b">
        <f>IF(C21&lt;Plan1!$A$16,A22)</f>
        <v>0</v>
      </c>
      <c r="H21" t="b">
        <f>IF(C21&lt;Plan1!$A$17,A22)</f>
        <v>0</v>
      </c>
      <c r="I21" t="b">
        <f>IF(C21&lt;Plan1!$A$18,A22)</f>
        <v>0</v>
      </c>
      <c r="J21">
        <f>+EXP(-((A21-Plan1!$B$3)^2)/(2*Plan1!$B$3))/(2*PI()*Plan1!$B$3)^(1/2)</f>
        <v>0.0008500366602520341</v>
      </c>
    </row>
    <row r="22" spans="1:10" ht="12.75">
      <c r="A22">
        <f t="shared" si="1"/>
        <v>21</v>
      </c>
      <c r="B22">
        <f>POISSON(A22,Plan1!$B$3,FALSE)</f>
        <v>0.0008886101495232272</v>
      </c>
      <c r="C22">
        <f>POISSON(A22,Plan1!$B$3,TRUE)</f>
        <v>0.9993003494876749</v>
      </c>
      <c r="D22" t="b">
        <f t="shared" si="0"/>
        <v>0</v>
      </c>
      <c r="E22" t="b">
        <f>IF(C22&lt;Plan1!$A$14,A23)</f>
        <v>0</v>
      </c>
      <c r="F22" t="b">
        <f>IF(C22&lt;Plan1!$A$15,A23)</f>
        <v>0</v>
      </c>
      <c r="G22" t="b">
        <f>IF(C22&lt;Plan1!$A$16,A23)</f>
        <v>0</v>
      </c>
      <c r="H22" t="b">
        <f>IF(C22&lt;Plan1!$A$17,A23)</f>
        <v>0</v>
      </c>
      <c r="I22" t="b">
        <f>IF(C22&lt;Plan1!$A$18,A23)</f>
        <v>0</v>
      </c>
      <c r="J22">
        <f>+EXP(-((A22-Plan1!$B$3)^2)/(2*Plan1!$B$3))/(2*PI()*Plan1!$B$3)^(1/2)</f>
        <v>0.0002974599155505608</v>
      </c>
    </row>
    <row r="23" spans="1:10" ht="12.75">
      <c r="A23">
        <f t="shared" si="1"/>
        <v>22</v>
      </c>
      <c r="B23">
        <f>POISSON(A23,Plan1!$B$3,FALSE)</f>
        <v>0.00040391370432873964</v>
      </c>
      <c r="C23">
        <f>POISSON(A23,Plan1!$B$3,TRUE)</f>
        <v>0.9997042631920035</v>
      </c>
      <c r="D23" t="b">
        <f t="shared" si="0"/>
        <v>0</v>
      </c>
      <c r="E23" t="b">
        <f>IF(C23&lt;Plan1!$A$14,A24)</f>
        <v>0</v>
      </c>
      <c r="F23" t="b">
        <f>IF(C23&lt;Plan1!$A$15,A24)</f>
        <v>0</v>
      </c>
      <c r="G23" t="b">
        <f>IF(C23&lt;Plan1!$A$16,A24)</f>
        <v>0</v>
      </c>
      <c r="H23" t="b">
        <f>IF(C23&lt;Plan1!$A$17,A24)</f>
        <v>0</v>
      </c>
      <c r="I23" t="b">
        <f>IF(C23&lt;Plan1!$A$18,A24)</f>
        <v>0</v>
      </c>
      <c r="J23">
        <f>+EXP(-((A23-Plan1!$B$3)^2)/(2*Plan1!$B$3))/(2*PI()*Plan1!$B$3)^(1/2)</f>
        <v>9.418674667969553E-05</v>
      </c>
    </row>
    <row r="24" spans="1:10" ht="12.75">
      <c r="A24">
        <f t="shared" si="1"/>
        <v>23</v>
      </c>
      <c r="B24">
        <f>POISSON(A24,Plan1!$B$3,FALSE)</f>
        <v>0.00017561465405597373</v>
      </c>
      <c r="C24">
        <f>POISSON(A24,Plan1!$B$3,TRUE)</f>
        <v>0.9998798778460596</v>
      </c>
      <c r="D24" t="b">
        <f t="shared" si="0"/>
        <v>0</v>
      </c>
      <c r="E24" t="b">
        <f>IF(C24&lt;Plan1!$A$14,A25)</f>
        <v>0</v>
      </c>
      <c r="F24" t="b">
        <f>IF(C24&lt;Plan1!$A$15,A25)</f>
        <v>0</v>
      </c>
      <c r="G24" t="b">
        <f>IF(C24&lt;Plan1!$A$16,A25)</f>
        <v>0</v>
      </c>
      <c r="H24" t="b">
        <f>IF(C24&lt;Plan1!$A$17,A25)</f>
        <v>0</v>
      </c>
      <c r="I24" t="b">
        <f>IF(C24&lt;Plan1!$A$18,A25)</f>
        <v>0</v>
      </c>
      <c r="J24">
        <f>+EXP(-((A24-Plan1!$B$3)^2)/(2*Plan1!$B$3))/(2*PI()*Plan1!$B$3)^(1/2)</f>
        <v>2.6984954724388378E-05</v>
      </c>
    </row>
    <row r="25" spans="1:10" ht="12.75">
      <c r="A25">
        <f t="shared" si="1"/>
        <v>24</v>
      </c>
      <c r="B25">
        <f>POISSON(A25,Plan1!$B$3,FALSE)</f>
        <v>7.31727725233224E-05</v>
      </c>
      <c r="C25">
        <f>POISSON(A25,Plan1!$B$3,TRUE)</f>
        <v>0.9999530506185829</v>
      </c>
      <c r="D25" t="b">
        <f t="shared" si="0"/>
        <v>0</v>
      </c>
      <c r="E25" t="b">
        <f>IF(C25&lt;Plan1!$A$14,A26)</f>
        <v>0</v>
      </c>
      <c r="F25" t="b">
        <f>IF(C25&lt;Plan1!$A$15,A26)</f>
        <v>0</v>
      </c>
      <c r="G25" t="b">
        <f>IF(C25&lt;Plan1!$A$16,A26)</f>
        <v>0</v>
      </c>
      <c r="H25" t="b">
        <f>IF(C25&lt;Plan1!$A$17,A26)</f>
        <v>0</v>
      </c>
      <c r="I25" t="b">
        <f>IF(C25&lt;Plan1!$A$18,A26)</f>
        <v>0</v>
      </c>
      <c r="J25">
        <f>+EXP(-((A25-Plan1!$B$3)^2)/(2*Plan1!$B$3))/(2*PI()*Plan1!$B$3)^(1/2)</f>
        <v>6.995586696268014E-06</v>
      </c>
    </row>
    <row r="26" spans="1:10" ht="12.75">
      <c r="A26">
        <f t="shared" si="1"/>
        <v>25</v>
      </c>
      <c r="B26">
        <f>POISSON(A26,Plan1!$B$3,FALSE)</f>
        <v>2.926910900932896E-05</v>
      </c>
      <c r="C26">
        <f>POISSON(A26,Plan1!$B$3,TRUE)</f>
        <v>0.9999823197275921</v>
      </c>
      <c r="D26" t="b">
        <f t="shared" si="0"/>
        <v>0</v>
      </c>
      <c r="E26" t="b">
        <f>IF(C26&lt;Plan1!$A$14,A27)</f>
        <v>0</v>
      </c>
      <c r="F26" t="b">
        <f>IF(C26&lt;Plan1!$A$15,A27)</f>
        <v>0</v>
      </c>
      <c r="G26" t="b">
        <f>IF(C26&lt;Plan1!$A$16,A27)</f>
        <v>0</v>
      </c>
      <c r="H26" t="b">
        <f>IF(C26&lt;Plan1!$A$17,A27)</f>
        <v>0</v>
      </c>
      <c r="I26" t="b">
        <f>IF(C26&lt;Plan1!$A$18,A27)</f>
        <v>0</v>
      </c>
      <c r="J26">
        <f>+EXP(-((A26-Plan1!$B$3)^2)/(2*Plan1!$B$3))/(2*PI()*Plan1!$B$3)^(1/2)</f>
        <v>1.6409567867287274E-06</v>
      </c>
    </row>
    <row r="27" spans="1:10" ht="12.75">
      <c r="A27">
        <f t="shared" si="1"/>
        <v>26</v>
      </c>
      <c r="B27">
        <f>POISSON(A27,Plan1!$B$3,FALSE)</f>
        <v>1.1257349618972678E-05</v>
      </c>
      <c r="C27">
        <f>POISSON(A27,Plan1!$B$3,TRUE)</f>
        <v>0.999993577077211</v>
      </c>
      <c r="D27" t="b">
        <f t="shared" si="0"/>
        <v>0</v>
      </c>
      <c r="E27" t="b">
        <f>IF(C27&lt;Plan1!$A$14,A28)</f>
        <v>0</v>
      </c>
      <c r="F27" t="b">
        <f>IF(C27&lt;Plan1!$A$15,A28)</f>
        <v>0</v>
      </c>
      <c r="G27" t="b">
        <f>IF(C27&lt;Plan1!$A$16,A28)</f>
        <v>0</v>
      </c>
      <c r="H27" t="b">
        <f>IF(C27&lt;Plan1!$A$17,A28)</f>
        <v>0</v>
      </c>
      <c r="I27" t="b">
        <f>IF(C27&lt;Plan1!$A$18,A28)</f>
        <v>0</v>
      </c>
      <c r="J27">
        <f>+EXP(-((A27-Plan1!$B$3)^2)/(2*Plan1!$B$3))/(2*PI()*Plan1!$B$3)^(1/2)</f>
        <v>3.4828975312041506E-07</v>
      </c>
    </row>
    <row r="28" spans="1:10" ht="12.75">
      <c r="A28">
        <f t="shared" si="1"/>
        <v>27</v>
      </c>
      <c r="B28">
        <f>POISSON(A28,Plan1!$B$3,FALSE)</f>
        <v>4.169388747767658E-06</v>
      </c>
      <c r="C28">
        <f>POISSON(A28,Plan1!$B$3,TRUE)</f>
        <v>0.9999977464659588</v>
      </c>
      <c r="D28" t="b">
        <f t="shared" si="0"/>
        <v>0</v>
      </c>
      <c r="E28" t="b">
        <f>IF(C28&lt;Plan1!$A$14,A29)</f>
        <v>0</v>
      </c>
      <c r="F28" t="b">
        <f>IF(C28&lt;Plan1!$A$15,A29)</f>
        <v>0</v>
      </c>
      <c r="G28" t="b">
        <f>IF(C28&lt;Plan1!$A$16,A29)</f>
        <v>0</v>
      </c>
      <c r="H28" t="b">
        <f>IF(C28&lt;Plan1!$A$17,A29)</f>
        <v>0</v>
      </c>
      <c r="I28" t="b">
        <f>IF(C28&lt;Plan1!$A$18,A29)</f>
        <v>0</v>
      </c>
      <c r="J28">
        <f>+EXP(-((A28-Plan1!$B$3)^2)/(2*Plan1!$B$3))/(2*PI()*Plan1!$B$3)^(1/2)</f>
        <v>6.688901526032082E-08</v>
      </c>
    </row>
    <row r="29" spans="1:10" ht="12.75">
      <c r="A29">
        <f t="shared" si="1"/>
        <v>28</v>
      </c>
      <c r="B29">
        <f>POISSON(A29,Plan1!$B$3,FALSE)</f>
        <v>1.4890674099170206E-06</v>
      </c>
      <c r="C29">
        <f>POISSON(A29,Plan1!$B$3,TRUE)</f>
        <v>0.9999992355333689</v>
      </c>
      <c r="D29" t="b">
        <f t="shared" si="0"/>
        <v>0</v>
      </c>
      <c r="E29" t="b">
        <f>IF(C29&lt;Plan1!$A$14,A30)</f>
        <v>0</v>
      </c>
      <c r="F29" t="b">
        <f>IF(C29&lt;Plan1!$A$15,A30)</f>
        <v>0</v>
      </c>
      <c r="G29" t="b">
        <f>IF(C29&lt;Plan1!$A$16,A30)</f>
        <v>0</v>
      </c>
      <c r="H29" t="b">
        <f>IF(C29&lt;Plan1!$A$17,A30)</f>
        <v>0</v>
      </c>
      <c r="I29" t="b">
        <f>IF(C29&lt;Plan1!$A$18,A30)</f>
        <v>0</v>
      </c>
      <c r="J29">
        <f>+EXP(-((A29-Plan1!$B$3)^2)/(2*Plan1!$B$3))/(2*PI()*Plan1!$B$3)^(1/2)</f>
        <v>1.1623567955302951E-08</v>
      </c>
    </row>
    <row r="30" spans="1:10" ht="12.75">
      <c r="A30">
        <f t="shared" si="1"/>
        <v>29</v>
      </c>
      <c r="B30">
        <f>POISSON(A30,Plan1!$B$3,FALSE)</f>
        <v>5.134715206610416E-07</v>
      </c>
      <c r="C30">
        <f>POISSON(A30,Plan1!$B$3,TRUE)</f>
        <v>0.9999997490048896</v>
      </c>
      <c r="D30" t="b">
        <f t="shared" si="0"/>
        <v>0</v>
      </c>
      <c r="E30" t="b">
        <f>IF(C30&lt;Plan1!$A$14,A31)</f>
        <v>0</v>
      </c>
      <c r="F30" t="b">
        <f>IF(C30&lt;Plan1!$A$15,A31)</f>
        <v>0</v>
      </c>
      <c r="G30" t="b">
        <f>IF(C30&lt;Plan1!$A$16,A31)</f>
        <v>0</v>
      </c>
      <c r="H30" t="b">
        <f>IF(C30&lt;Plan1!$A$17,A31)</f>
        <v>0</v>
      </c>
      <c r="I30" t="b">
        <f>IF(C30&lt;Plan1!$A$18,A31)</f>
        <v>0</v>
      </c>
      <c r="J30">
        <f>+EXP(-((A30-Plan1!$B$3)^2)/(2*Plan1!$B$3))/(2*PI()*Plan1!$B$3)^(1/2)</f>
        <v>1.82765688774572E-09</v>
      </c>
    </row>
    <row r="31" spans="1:10" ht="12.75">
      <c r="A31">
        <f t="shared" si="1"/>
        <v>30</v>
      </c>
      <c r="B31">
        <f>POISSON(A31,Plan1!$B$3,FALSE)</f>
        <v>1.7115717355368052E-07</v>
      </c>
      <c r="C31">
        <f>POISSON(A31,Plan1!$B$3,TRUE)</f>
        <v>0.9999999201620632</v>
      </c>
      <c r="D31" t="b">
        <f t="shared" si="0"/>
        <v>0</v>
      </c>
      <c r="E31" t="b">
        <f>IF(C31&lt;Plan1!$A$14,A32)</f>
        <v>0</v>
      </c>
      <c r="F31" t="b">
        <f>IF(C31&lt;Plan1!$A$15,A32)</f>
        <v>0</v>
      </c>
      <c r="G31" t="b">
        <f>IF(C31&lt;Plan1!$A$16,A32)</f>
        <v>0</v>
      </c>
      <c r="H31" t="b">
        <f>IF(C31&lt;Plan1!$A$17,A32)</f>
        <v>0</v>
      </c>
      <c r="I31" t="b">
        <f>IF(C31&lt;Plan1!$A$18,A32)</f>
        <v>0</v>
      </c>
      <c r="J31">
        <f>+EXP(-((A31-Plan1!$B$3)^2)/(2*Plan1!$B$3))/(2*PI()*Plan1!$B$3)^(1/2)</f>
        <v>2.600281868827194E-10</v>
      </c>
    </row>
    <row r="32" spans="1:10" ht="12.75">
      <c r="A32">
        <f t="shared" si="1"/>
        <v>31</v>
      </c>
      <c r="B32">
        <f>POISSON(A32,Plan1!$B$3,FALSE)</f>
        <v>5.52119914689292E-08</v>
      </c>
      <c r="C32">
        <f>POISSON(A32,Plan1!$B$3,TRUE)</f>
        <v>0.9999999753740546</v>
      </c>
      <c r="D32" t="b">
        <f t="shared" si="0"/>
        <v>0</v>
      </c>
      <c r="E32" t="b">
        <f>IF(C32&lt;Plan1!$A$14,A33)</f>
        <v>0</v>
      </c>
      <c r="F32" t="b">
        <f>IF(C32&lt;Plan1!$A$15,A33)</f>
        <v>0</v>
      </c>
      <c r="G32" t="b">
        <f>IF(C32&lt;Plan1!$A$16,A33)</f>
        <v>0</v>
      </c>
      <c r="H32" t="b">
        <f>IF(C32&lt;Plan1!$A$17,A33)</f>
        <v>0</v>
      </c>
      <c r="I32" t="b">
        <f>IF(C32&lt;Plan1!$A$18,A33)</f>
        <v>0</v>
      </c>
      <c r="J32">
        <f>+EXP(-((A32-Plan1!$B$3)^2)/(2*Plan1!$B$3))/(2*PI()*Plan1!$B$3)^(1/2)</f>
        <v>3.347470356845839E-11</v>
      </c>
    </row>
    <row r="33" spans="1:10" ht="12.75">
      <c r="A33">
        <f t="shared" si="1"/>
        <v>32</v>
      </c>
      <c r="B33">
        <f>POISSON(A33,Plan1!$B$3,FALSE)</f>
        <v>1.7253747334040375E-08</v>
      </c>
      <c r="C33">
        <f>POISSON(A33,Plan1!$B$3,TRUE)</f>
        <v>0.999999992627802</v>
      </c>
      <c r="D33" t="b">
        <f t="shared" si="0"/>
        <v>0</v>
      </c>
      <c r="E33" t="b">
        <f>IF(C33&lt;Plan1!$A$14,A34)</f>
        <v>0</v>
      </c>
      <c r="F33" t="b">
        <f>IF(C33&lt;Plan1!$A$15,A34)</f>
        <v>0</v>
      </c>
      <c r="G33" t="b">
        <f>IF(C33&lt;Plan1!$A$16,A34)</f>
        <v>0</v>
      </c>
      <c r="H33" t="b">
        <f>IF(C33&lt;Plan1!$A$17,A34)</f>
        <v>0</v>
      </c>
      <c r="I33" t="b">
        <f>IF(C33&lt;Plan1!$A$18,A34)</f>
        <v>0</v>
      </c>
      <c r="J33">
        <f>+EXP(-((A33-Plan1!$B$3)^2)/(2*Plan1!$B$3))/(2*PI()*Plan1!$B$3)^(1/2)</f>
        <v>3.899272651889354E-12</v>
      </c>
    </row>
    <row r="34" spans="1:10" ht="12.75">
      <c r="A34">
        <f t="shared" si="1"/>
        <v>33</v>
      </c>
      <c r="B34">
        <f>POISSON(A34,Plan1!$B$3,FALSE)</f>
        <v>5.2284082830425386E-09</v>
      </c>
      <c r="C34">
        <f>POISSON(A34,Plan1!$B$3,TRUE)</f>
        <v>0.9999999978562103</v>
      </c>
      <c r="D34" t="b">
        <f t="shared" si="0"/>
        <v>0</v>
      </c>
      <c r="E34" t="b">
        <f>IF(C34&lt;Plan1!$A$14,A35)</f>
        <v>0</v>
      </c>
      <c r="F34" t="b">
        <f>IF(C34&lt;Plan1!$A$15,A35)</f>
        <v>0</v>
      </c>
      <c r="G34" t="b">
        <f>IF(C34&lt;Plan1!$A$16,A35)</f>
        <v>0</v>
      </c>
      <c r="H34" t="b">
        <f>IF(C34&lt;Plan1!$A$17,A35)</f>
        <v>0</v>
      </c>
      <c r="I34" t="b">
        <f>IF(C34&lt;Plan1!$A$18,A35)</f>
        <v>0</v>
      </c>
      <c r="J34">
        <f>+EXP(-((A34-Plan1!$B$3)^2)/(2*Plan1!$B$3))/(2*PI()*Plan1!$B$3)^(1/2)</f>
        <v>4.1098031386442236E-13</v>
      </c>
    </row>
    <row r="35" spans="1:10" ht="12.75">
      <c r="A35">
        <f t="shared" si="1"/>
        <v>34</v>
      </c>
      <c r="B35">
        <f>POISSON(A35,Plan1!$B$3,FALSE)</f>
        <v>1.5377671420713347E-09</v>
      </c>
      <c r="C35">
        <f>POISSON(A35,Plan1!$B$3,TRUE)</f>
        <v>0.9999999993939773</v>
      </c>
      <c r="D35" t="b">
        <f t="shared" si="0"/>
        <v>0</v>
      </c>
      <c r="E35" t="b">
        <f>IF(C35&lt;Plan1!$A$14,A36)</f>
        <v>0</v>
      </c>
      <c r="F35" t="b">
        <f>IF(C35&lt;Plan1!$A$15,A36)</f>
        <v>0</v>
      </c>
      <c r="G35" t="b">
        <f>IF(C35&lt;Plan1!$A$16,A36)</f>
        <v>0</v>
      </c>
      <c r="H35" t="b">
        <f>IF(C35&lt;Plan1!$A$17,A36)</f>
        <v>0</v>
      </c>
      <c r="I35" t="b">
        <f>IF(C35&lt;Plan1!$A$18,A36)</f>
        <v>0</v>
      </c>
      <c r="J35">
        <f>+EXP(-((A35-Plan1!$B$3)^2)/(2*Plan1!$B$3))/(2*PI()*Plan1!$B$3)^(1/2)</f>
        <v>3.919484822033353E-14</v>
      </c>
    </row>
    <row r="36" spans="1:10" ht="12.75">
      <c r="A36">
        <f t="shared" si="1"/>
        <v>35</v>
      </c>
      <c r="B36">
        <f>POISSON(A36,Plan1!$B$3,FALSE)</f>
        <v>4.393620405918099E-10</v>
      </c>
      <c r="C36">
        <f>POISSON(A36,Plan1!$B$3,TRUE)</f>
        <v>0.9999999998333395</v>
      </c>
      <c r="D36" t="b">
        <f t="shared" si="0"/>
        <v>0</v>
      </c>
      <c r="E36" t="b">
        <f>IF(C36&lt;Plan1!$A$14,A37)</f>
        <v>0</v>
      </c>
      <c r="F36" t="b">
        <f>IF(C36&lt;Plan1!$A$15,A37)</f>
        <v>0</v>
      </c>
      <c r="G36" t="b">
        <f>IF(C36&lt;Plan1!$A$16,A37)</f>
        <v>0</v>
      </c>
      <c r="H36" t="b">
        <f>IF(C36&lt;Plan1!$A$17,A37)</f>
        <v>0</v>
      </c>
      <c r="I36" t="b">
        <f>IF(C36&lt;Plan1!$A$18,A37)</f>
        <v>0</v>
      </c>
      <c r="J36">
        <f>+EXP(-((A36-Plan1!$B$3)^2)/(2*Plan1!$B$3))/(2*PI()*Plan1!$B$3)^(1/2)</f>
        <v>3.3822640252310526E-15</v>
      </c>
    </row>
    <row r="37" spans="1:10" ht="12.75">
      <c r="A37">
        <f t="shared" si="1"/>
        <v>36</v>
      </c>
      <c r="B37">
        <f>POISSON(A37,Plan1!$B$3,FALSE)</f>
        <v>1.2204501127550274E-10</v>
      </c>
      <c r="C37">
        <f>POISSON(A37,Plan1!$B$3,TRUE)</f>
        <v>0.9999999999553845</v>
      </c>
      <c r="D37" t="b">
        <f t="shared" si="0"/>
        <v>0</v>
      </c>
      <c r="E37" t="b">
        <f>IF(C37&lt;Plan1!$A$14,A38)</f>
        <v>0</v>
      </c>
      <c r="F37" t="b">
        <f>IF(C37&lt;Plan1!$A$15,A38)</f>
        <v>0</v>
      </c>
      <c r="G37" t="b">
        <f>IF(C37&lt;Plan1!$A$16,A38)</f>
        <v>0</v>
      </c>
      <c r="H37" t="b">
        <f>IF(C37&lt;Plan1!$A$17,A38)</f>
        <v>0</v>
      </c>
      <c r="I37" t="b">
        <f>IF(C37&lt;Plan1!$A$18,A38)</f>
        <v>0</v>
      </c>
      <c r="J37">
        <f>+EXP(-((A37-Plan1!$B$3)^2)/(2*Plan1!$B$3))/(2*PI()*Plan1!$B$3)^(1/2)</f>
        <v>2.6409280994580763E-16</v>
      </c>
    </row>
    <row r="38" spans="1:10" ht="12.75">
      <c r="A38">
        <f t="shared" si="1"/>
        <v>37</v>
      </c>
      <c r="B38">
        <f>POISSON(A38,Plan1!$B$3,FALSE)</f>
        <v>3.298513818256831E-11</v>
      </c>
      <c r="C38">
        <f>POISSON(A38,Plan1!$B$3,TRUE)</f>
        <v>0.9999999999883695</v>
      </c>
      <c r="D38" t="b">
        <f t="shared" si="0"/>
        <v>0</v>
      </c>
      <c r="E38" t="b">
        <f>IF(C38&lt;Plan1!$A$14,A39)</f>
        <v>0</v>
      </c>
      <c r="F38" t="b">
        <f>IF(C38&lt;Plan1!$A$15,A39)</f>
        <v>0</v>
      </c>
      <c r="G38" t="b">
        <f>IF(C38&lt;Plan1!$A$16,A39)</f>
        <v>0</v>
      </c>
      <c r="H38" t="b">
        <f>IF(C38&lt;Plan1!$A$17,A39)</f>
        <v>0</v>
      </c>
      <c r="I38" t="b">
        <f>IF(C38&lt;Plan1!$A$18,A39)</f>
        <v>0</v>
      </c>
      <c r="J38">
        <f>+EXP(-((A38-Plan1!$B$3)^2)/(2*Plan1!$B$3))/(2*PI()*Plan1!$B$3)^(1/2)</f>
        <v>1.8658477383208685E-17</v>
      </c>
    </row>
    <row r="39" spans="1:10" ht="12.75">
      <c r="A39">
        <f t="shared" si="1"/>
        <v>38</v>
      </c>
      <c r="B39">
        <f>POISSON(A39,Plan1!$B$3,FALSE)</f>
        <v>8.680299521728503E-12</v>
      </c>
      <c r="C39">
        <f>POISSON(A39,Plan1!$B$3,TRUE)</f>
        <v>0.9999999999970498</v>
      </c>
      <c r="D39" t="b">
        <f t="shared" si="0"/>
        <v>0</v>
      </c>
      <c r="E39" t="b">
        <f>IF(C39&lt;Plan1!$A$14,A40)</f>
        <v>0</v>
      </c>
      <c r="F39" t="b">
        <f>IF(C39&lt;Plan1!$A$15,A40)</f>
        <v>0</v>
      </c>
      <c r="G39" t="b">
        <f>IF(C39&lt;Plan1!$A$16,A40)</f>
        <v>0</v>
      </c>
      <c r="H39" t="b">
        <f>IF(C39&lt;Plan1!$A$17,A40)</f>
        <v>0</v>
      </c>
      <c r="I39" t="b">
        <f>IF(C39&lt;Plan1!$A$18,A40)</f>
        <v>0</v>
      </c>
      <c r="J39">
        <f>+EXP(-((A39-Plan1!$B$3)^2)/(2*Plan1!$B$3))/(2*PI()*Plan1!$B$3)^(1/2)</f>
        <v>1.1927965524822573E-18</v>
      </c>
    </row>
    <row r="40" spans="1:10" ht="12.75">
      <c r="A40">
        <f t="shared" si="1"/>
        <v>39</v>
      </c>
      <c r="B40">
        <f>POISSON(A40,Plan1!$B$3,FALSE)</f>
        <v>2.225717826084231E-12</v>
      </c>
      <c r="C40">
        <f>POISSON(A40,Plan1!$B$3,TRUE)</f>
        <v>0.9999999999992755</v>
      </c>
      <c r="D40" t="b">
        <f t="shared" si="0"/>
        <v>0</v>
      </c>
      <c r="E40" t="b">
        <f>IF(C40&lt;Plan1!$A$14,A41)</f>
        <v>0</v>
      </c>
      <c r="F40" t="b">
        <f>IF(C40&lt;Plan1!$A$15,A41)</f>
        <v>0</v>
      </c>
      <c r="G40" t="b">
        <f>IF(C40&lt;Plan1!$A$16,A41)</f>
        <v>0</v>
      </c>
      <c r="H40" t="b">
        <f>IF(C40&lt;Plan1!$A$17,A41)</f>
        <v>0</v>
      </c>
      <c r="I40" t="b">
        <f>IF(C40&lt;Plan1!$A$18,A41)</f>
        <v>0</v>
      </c>
      <c r="J40">
        <f>+EXP(-((A40-Plan1!$B$3)^2)/(2*Plan1!$B$3))/(2*PI()*Plan1!$B$3)^(1/2)</f>
        <v>6.899650652018518E-20</v>
      </c>
    </row>
    <row r="41" spans="1:10" ht="12.75">
      <c r="A41">
        <f t="shared" si="1"/>
        <v>40</v>
      </c>
      <c r="B41">
        <f>POISSON(A41,Plan1!$B$3,FALSE)</f>
        <v>5.564294565210577E-13</v>
      </c>
      <c r="C41">
        <f>POISSON(A41,Plan1!$B$3,TRUE)</f>
        <v>0.999999999999832</v>
      </c>
      <c r="D41" t="b">
        <f t="shared" si="0"/>
        <v>0</v>
      </c>
      <c r="E41" t="b">
        <f>IF(C41&lt;Plan1!$A$14,A42)</f>
        <v>0</v>
      </c>
      <c r="F41" t="b">
        <f>IF(C41&lt;Plan1!$A$15,A42)</f>
        <v>0</v>
      </c>
      <c r="G41" t="b">
        <f>IF(C41&lt;Plan1!$A$16,A42)</f>
        <v>0</v>
      </c>
      <c r="H41" t="b">
        <f>IF(C41&lt;Plan1!$A$17,A42)</f>
        <v>0</v>
      </c>
      <c r="I41" t="b">
        <f>IF(C41&lt;Plan1!$A$18,A42)</f>
        <v>0</v>
      </c>
      <c r="J41">
        <f>+EXP(-((A41-Plan1!$B$3)^2)/(2*Plan1!$B$3))/(2*PI()*Plan1!$B$3)^(1/2)</f>
        <v>3.61125686273558E-21</v>
      </c>
    </row>
    <row r="42" spans="1:10" ht="12.75">
      <c r="A42">
        <f t="shared" si="1"/>
        <v>41</v>
      </c>
      <c r="B42">
        <f>POISSON(A42,Plan1!$B$3,FALSE)</f>
        <v>1.357145015905019E-13</v>
      </c>
      <c r="C42">
        <f>POISSON(A42,Plan1!$B$3,TRUE)</f>
        <v>0.9999999999999676</v>
      </c>
      <c r="D42" t="b">
        <f t="shared" si="0"/>
        <v>0</v>
      </c>
      <c r="E42" t="b">
        <f>IF(C42&lt;Plan1!$A$14,A43)</f>
        <v>0</v>
      </c>
      <c r="F42" t="b">
        <f>IF(C42&lt;Plan1!$A$15,A43)</f>
        <v>0</v>
      </c>
      <c r="G42" t="b">
        <f>IF(C42&lt;Plan1!$A$16,A43)</f>
        <v>0</v>
      </c>
      <c r="H42" t="b">
        <f>IF(C42&lt;Plan1!$A$17,A43)</f>
        <v>0</v>
      </c>
      <c r="I42" t="b">
        <f>IF(C42&lt;Plan1!$A$18,A43)</f>
        <v>0</v>
      </c>
      <c r="J42">
        <f>+EXP(-((A42-Plan1!$B$3)^2)/(2*Plan1!$B$3))/(2*PI()*Plan1!$B$3)^(1/2)</f>
        <v>1.710252407192836E-22</v>
      </c>
    </row>
    <row r="43" spans="1:10" ht="12.75">
      <c r="A43">
        <f t="shared" si="1"/>
        <v>42</v>
      </c>
      <c r="B43">
        <f>POISSON(A43,Plan1!$B$3,FALSE)</f>
        <v>3.231297656916711E-14</v>
      </c>
      <c r="C43">
        <f>POISSON(A43,Plan1!$B$3,TRUE)</f>
        <v>1</v>
      </c>
      <c r="D43" t="b">
        <f t="shared" si="0"/>
        <v>0</v>
      </c>
      <c r="E43" t="b">
        <f>IF(C43&lt;Plan1!$A$14,A44)</f>
        <v>0</v>
      </c>
      <c r="F43" t="b">
        <f>IF(C43&lt;Plan1!$A$15,A44)</f>
        <v>0</v>
      </c>
      <c r="G43" t="b">
        <f>IF(C43&lt;Plan1!$A$16,A44)</f>
        <v>0</v>
      </c>
      <c r="H43" t="b">
        <f>IF(C43&lt;Plan1!$A$17,A44)</f>
        <v>0</v>
      </c>
      <c r="I43" t="b">
        <f>IF(C43&lt;Plan1!$A$18,A44)</f>
        <v>0</v>
      </c>
      <c r="J43">
        <f>+EXP(-((A43-Plan1!$B$3)^2)/(2*Plan1!$B$3))/(2*PI()*Plan1!$B$3)^(1/2)</f>
        <v>7.328795312768786E-24</v>
      </c>
    </row>
    <row r="44" spans="1:10" ht="12.75">
      <c r="A44">
        <f t="shared" si="1"/>
        <v>43</v>
      </c>
      <c r="B44">
        <f>POISSON(A44,Plan1!$B$3,FALSE)</f>
        <v>0</v>
      </c>
      <c r="C44">
        <f>POISSON(A44,Plan1!$B$3,TRUE)</f>
        <v>1</v>
      </c>
      <c r="D44" t="b">
        <f t="shared" si="0"/>
        <v>0</v>
      </c>
      <c r="E44" t="b">
        <f>IF(C44&lt;Plan1!$A$14,A45)</f>
        <v>0</v>
      </c>
      <c r="F44" t="b">
        <f>IF(C44&lt;Plan1!$A$15,A45)</f>
        <v>0</v>
      </c>
      <c r="G44" t="b">
        <f>IF(C44&lt;Plan1!$A$16,A45)</f>
        <v>0</v>
      </c>
      <c r="H44" t="b">
        <f>IF(C44&lt;Plan1!$A$17,A45)</f>
        <v>0</v>
      </c>
      <c r="I44" t="b">
        <f>IF(C44&lt;Plan1!$A$18,A45)</f>
        <v>0</v>
      </c>
      <c r="J44">
        <f>+EXP(-((A44-Plan1!$B$3)^2)/(2*Plan1!$B$3))/(2*PI()*Plan1!$B$3)^(1/2)</f>
        <v>2.84168232613447E-25</v>
      </c>
    </row>
    <row r="45" spans="1:10" ht="12.75">
      <c r="A45">
        <f t="shared" si="1"/>
        <v>44</v>
      </c>
      <c r="B45">
        <f>POISSON(A45,Plan1!$B$3,FALSE)</f>
        <v>0</v>
      </c>
      <c r="C45">
        <f>POISSON(A45,Plan1!$B$3,TRUE)</f>
        <v>1</v>
      </c>
      <c r="D45" t="b">
        <f t="shared" si="0"/>
        <v>0</v>
      </c>
      <c r="E45" t="b">
        <f>IF(C45&lt;Plan1!$A$14,A46)</f>
        <v>0</v>
      </c>
      <c r="F45" t="b">
        <f>IF(C45&lt;Plan1!$A$15,A46)</f>
        <v>0</v>
      </c>
      <c r="G45" t="b">
        <f>IF(C45&lt;Plan1!$A$16,A46)</f>
        <v>0</v>
      </c>
      <c r="H45" t="b">
        <f>IF(C45&lt;Plan1!$A$17,A46)</f>
        <v>0</v>
      </c>
      <c r="I45" t="b">
        <f>IF(C45&lt;Plan1!$A$18,A46)</f>
        <v>0</v>
      </c>
      <c r="J45">
        <f>+EXP(-((A45-Plan1!$B$3)^2)/(2*Plan1!$B$3))/(2*PI()*Plan1!$B$3)^(1/2)</f>
        <v>9.969858897221528E-27</v>
      </c>
    </row>
    <row r="46" spans="1:10" ht="12.75">
      <c r="A46">
        <f t="shared" si="1"/>
        <v>45</v>
      </c>
      <c r="B46">
        <f>POISSON(A46,Plan1!$B$3,FALSE)</f>
        <v>0</v>
      </c>
      <c r="C46">
        <f>POISSON(A46,Plan1!$B$3,TRUE)</f>
        <v>1</v>
      </c>
      <c r="D46" t="b">
        <f t="shared" si="0"/>
        <v>0</v>
      </c>
      <c r="E46" t="b">
        <f>IF(C46&lt;Plan1!$A$14,A47)</f>
        <v>0</v>
      </c>
      <c r="F46" t="b">
        <f>IF(C46&lt;Plan1!$A$15,A47)</f>
        <v>0</v>
      </c>
      <c r="G46" t="b">
        <f>IF(C46&lt;Plan1!$A$16,A47)</f>
        <v>0</v>
      </c>
      <c r="H46" t="b">
        <f>IF(C46&lt;Plan1!$A$17,A47)</f>
        <v>0</v>
      </c>
      <c r="I46" t="b">
        <f>IF(C46&lt;Plan1!$A$18,A47)</f>
        <v>0</v>
      </c>
      <c r="J46">
        <f>+EXP(-((A46-Plan1!$B$3)^2)/(2*Plan1!$B$3))/(2*PI()*Plan1!$B$3)^(1/2)</f>
        <v>3.164995152918392E-28</v>
      </c>
    </row>
    <row r="47" spans="1:10" ht="12.75">
      <c r="A47">
        <f t="shared" si="1"/>
        <v>46</v>
      </c>
      <c r="B47">
        <f>POISSON(A47,Plan1!$B$3,FALSE)</f>
        <v>0</v>
      </c>
      <c r="C47">
        <f>POISSON(A47,Plan1!$B$3,TRUE)</f>
        <v>1</v>
      </c>
      <c r="D47" t="b">
        <f t="shared" si="0"/>
        <v>0</v>
      </c>
      <c r="E47" t="b">
        <f>IF(C47&lt;Plan1!$A$14,A48)</f>
        <v>0</v>
      </c>
      <c r="F47" t="b">
        <f>IF(C47&lt;Plan1!$A$15,A48)</f>
        <v>0</v>
      </c>
      <c r="G47" t="b">
        <f>IF(C47&lt;Plan1!$A$16,A48)</f>
        <v>0</v>
      </c>
      <c r="H47" t="b">
        <f>IF(C47&lt;Plan1!$A$17,A48)</f>
        <v>0</v>
      </c>
      <c r="I47" t="b">
        <f>IF(C47&lt;Plan1!$A$18,A48)</f>
        <v>0</v>
      </c>
      <c r="J47">
        <f>+EXP(-((A47-Plan1!$B$3)^2)/(2*Plan1!$B$3))/(2*PI()*Plan1!$B$3)^(1/2)</f>
        <v>9.09133452749955E-30</v>
      </c>
    </row>
    <row r="48" spans="1:10" ht="12.75">
      <c r="A48">
        <f t="shared" si="1"/>
        <v>47</v>
      </c>
      <c r="B48">
        <f>POISSON(A48,Plan1!$B$3,FALSE)</f>
        <v>0</v>
      </c>
      <c r="C48">
        <f>POISSON(A48,Plan1!$B$3,TRUE)</f>
        <v>1</v>
      </c>
      <c r="D48" t="b">
        <f t="shared" si="0"/>
        <v>0</v>
      </c>
      <c r="E48" t="b">
        <f>IF(C48&lt;Plan1!$A$14,A49)</f>
        <v>0</v>
      </c>
      <c r="F48" t="b">
        <f>IF(C48&lt;Plan1!$A$15,A49)</f>
        <v>0</v>
      </c>
      <c r="G48" t="b">
        <f>IF(C48&lt;Plan1!$A$16,A49)</f>
        <v>0</v>
      </c>
      <c r="H48" t="b">
        <f>IF(C48&lt;Plan1!$A$17,A49)</f>
        <v>0</v>
      </c>
      <c r="I48" t="b">
        <f>IF(C48&lt;Plan1!$A$18,A49)</f>
        <v>0</v>
      </c>
      <c r="J48">
        <f>+EXP(-((A48-Plan1!$B$3)^2)/(2*Plan1!$B$3))/(2*PI()*Plan1!$B$3)^(1/2)</f>
        <v>2.362940464749843E-31</v>
      </c>
    </row>
    <row r="49" spans="1:10" ht="12.75">
      <c r="A49">
        <f t="shared" si="1"/>
        <v>48</v>
      </c>
      <c r="B49">
        <f>POISSON(A49,Plan1!$B$3,FALSE)</f>
        <v>0</v>
      </c>
      <c r="C49">
        <f>POISSON(A49,Plan1!$B$3,TRUE)</f>
        <v>1</v>
      </c>
      <c r="D49" t="b">
        <f t="shared" si="0"/>
        <v>0</v>
      </c>
      <c r="E49" t="b">
        <f>IF(C49&lt;Plan1!$A$14,A50)</f>
        <v>0</v>
      </c>
      <c r="F49" t="b">
        <f>IF(C49&lt;Plan1!$A$15,A50)</f>
        <v>0</v>
      </c>
      <c r="G49" t="b">
        <f>IF(C49&lt;Plan1!$A$16,A50)</f>
        <v>0</v>
      </c>
      <c r="H49" t="b">
        <f>IF(C49&lt;Plan1!$A$17,A50)</f>
        <v>0</v>
      </c>
      <c r="I49" t="b">
        <f>IF(C49&lt;Plan1!$A$18,A50)</f>
        <v>0</v>
      </c>
      <c r="J49">
        <f>+EXP(-((A49-Plan1!$B$3)^2)/(2*Plan1!$B$3))/(2*PI()*Plan1!$B$3)^(1/2)</f>
        <v>5.557103332286685E-33</v>
      </c>
    </row>
    <row r="50" spans="1:10" ht="12.75">
      <c r="A50">
        <f t="shared" si="1"/>
        <v>49</v>
      </c>
      <c r="B50">
        <f>POISSON(A50,Plan1!$B$3,FALSE)</f>
        <v>0</v>
      </c>
      <c r="C50">
        <f>POISSON(A50,Plan1!$B$3,TRUE)</f>
        <v>1</v>
      </c>
      <c r="D50" t="b">
        <f t="shared" si="0"/>
        <v>0</v>
      </c>
      <c r="E50" t="b">
        <f>IF(C50&lt;Plan1!$A$14,A51)</f>
        <v>0</v>
      </c>
      <c r="F50" t="b">
        <f>IF(C50&lt;Plan1!$A$15,A51)</f>
        <v>0</v>
      </c>
      <c r="G50" t="b">
        <f>IF(C50&lt;Plan1!$A$16,A51)</f>
        <v>0</v>
      </c>
      <c r="H50" t="b">
        <f>IF(C50&lt;Plan1!$A$17,A51)</f>
        <v>0</v>
      </c>
      <c r="I50" t="b">
        <f>IF(C50&lt;Plan1!$A$18,A51)</f>
        <v>0</v>
      </c>
      <c r="J50">
        <f>+EXP(-((A50-Plan1!$B$3)^2)/(2*Plan1!$B$3))/(2*PI()*Plan1!$B$3)^(1/2)</f>
        <v>1.1825369427188884E-34</v>
      </c>
    </row>
    <row r="51" spans="1:10" ht="12.75">
      <c r="A51">
        <f t="shared" si="1"/>
        <v>50</v>
      </c>
      <c r="B51">
        <f>POISSON(A51,Plan1!$B$3,FALSE)</f>
        <v>0</v>
      </c>
      <c r="C51">
        <f>POISSON(A51,Plan1!$B$3,TRUE)</f>
        <v>1</v>
      </c>
      <c r="D51" t="b">
        <f t="shared" si="0"/>
        <v>0</v>
      </c>
      <c r="E51" t="b">
        <f>IF(C51&lt;Plan1!$A$14,A52)</f>
        <v>0</v>
      </c>
      <c r="F51" t="b">
        <f>IF(C51&lt;Plan1!$A$15,A52)</f>
        <v>0</v>
      </c>
      <c r="G51" t="b">
        <f>IF(C51&lt;Plan1!$A$16,A52)</f>
        <v>0</v>
      </c>
      <c r="H51" t="b">
        <f>IF(C51&lt;Plan1!$A$17,A52)</f>
        <v>0</v>
      </c>
      <c r="I51" t="b">
        <f>IF(C51&lt;Plan1!$A$18,A52)</f>
        <v>0</v>
      </c>
      <c r="J51">
        <f>+EXP(-((A51-Plan1!$B$3)^2)/(2*Plan1!$B$3))/(2*PI()*Plan1!$B$3)^(1/2)</f>
        <v>2.2769396170429945E-36</v>
      </c>
    </row>
    <row r="52" spans="4:9" ht="12.75">
      <c r="D52">
        <f aca="true" t="shared" si="2" ref="D52:I52">MAX(D1:D51)</f>
        <v>10</v>
      </c>
      <c r="E52" s="2">
        <f t="shared" si="2"/>
        <v>6</v>
      </c>
      <c r="F52" s="2">
        <f t="shared" si="2"/>
        <v>8</v>
      </c>
      <c r="G52" s="2">
        <f t="shared" si="2"/>
        <v>10</v>
      </c>
      <c r="H52" s="2">
        <f t="shared" si="2"/>
        <v>12</v>
      </c>
      <c r="I52" s="2">
        <f t="shared" si="2"/>
        <v>14</v>
      </c>
    </row>
  </sheetData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Bertolo</cp:lastModifiedBy>
  <dcterms:created xsi:type="dcterms:W3CDTF">2001-08-30T10:19:16Z</dcterms:created>
  <dcterms:modified xsi:type="dcterms:W3CDTF">2009-09-29T03:54:43Z</dcterms:modified>
  <cp:category/>
  <cp:version/>
  <cp:contentType/>
  <cp:contentStatus/>
</cp:coreProperties>
</file>